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8352" firstSheet="13" activeTab="13"/>
  </bookViews>
  <sheets>
    <sheet name="目录" sheetId="1" r:id="rId1"/>
    <sheet name="1.收支总表（批复表）" sheetId="2" r:id="rId2"/>
    <sheet name="2.收支总表（分科目）" sheetId="3" r:id="rId3"/>
    <sheet name="3.收入总表" sheetId="4" r:id="rId4"/>
    <sheet name="4.支出总表（按资金来源）" sheetId="5" r:id="rId5"/>
    <sheet name="5.支出总表（部门预算经济分类）" sheetId="6" r:id="rId6"/>
    <sheet name="6.支出总表（政府预算经济分类）" sheetId="7" r:id="rId7"/>
    <sheet name="7.财政拨款收支总表" sheetId="8" r:id="rId8"/>
    <sheet name="8.财政拨款支出表" sheetId="9" r:id="rId9"/>
    <sheet name="9.一般公共预算支出表" sheetId="10" r:id="rId10"/>
    <sheet name="10.一般公共预算基本支出表" sheetId="11" r:id="rId11"/>
    <sheet name="11.政府性基金预算支出表（按部门预算经济分类）" sheetId="12" r:id="rId12"/>
    <sheet name="12.政府性基金预算支出表（按政府预算经济分类）" sheetId="13" r:id="rId13"/>
    <sheet name="13.一般公共预算“三公”经费支出表" sheetId="14" r:id="rId14"/>
    <sheet name="14.专项业务经费（批复表）" sheetId="15" r:id="rId15"/>
    <sheet name="15.项目表（批复表）" sheetId="16" r:id="rId16"/>
    <sheet name="16.项目绩效表" sheetId="17" r:id="rId17"/>
    <sheet name="17.整体绩效表" sheetId="18" r:id="rId18"/>
  </sheets>
  <definedNames>
    <definedName name="_xlnm.Print_Area" localSheetId="0">'目录'!$A$1:$F$21</definedName>
  </definedNames>
  <calcPr fullCalcOnLoad="1"/>
</workbook>
</file>

<file path=xl/sharedStrings.xml><?xml version="1.0" encoding="utf-8"?>
<sst xmlns="http://schemas.openxmlformats.org/spreadsheetml/2006/main" count="623" uniqueCount="391">
  <si>
    <t>附件2</t>
  </si>
  <si>
    <t>目     录</t>
  </si>
  <si>
    <t>1.收支总表（批复表）'!A1</t>
  </si>
  <si>
    <t>2.收支总表（分科目）'!A1</t>
  </si>
  <si>
    <t>3.收入总表'!A1</t>
  </si>
  <si>
    <t>4.支出总表（按资金来源）'!A1</t>
  </si>
  <si>
    <t>5.支出总表（按部门预算经济分类）'!A1</t>
  </si>
  <si>
    <t>6.支出总表（按政府预算经济分类）'!A1</t>
  </si>
  <si>
    <t>7.财政拨款收支总表'!A1</t>
  </si>
  <si>
    <t>8.财政拨款支出表'!A1</t>
  </si>
  <si>
    <t>9.一般公共预算支出表'!A1</t>
  </si>
  <si>
    <t>10.一般公共预算基本支出表'!A1</t>
  </si>
  <si>
    <t>11.政府性基金预算支出表（按部门预算经济分类）'!A1</t>
  </si>
  <si>
    <t>12.政府性基金预算支出表（按政府预算经济分类）'!A1</t>
  </si>
  <si>
    <t>13.一般公共预算“三公”经费支出表'!A1</t>
  </si>
  <si>
    <t>14.专项业务经费（批复表）'!A1</t>
  </si>
  <si>
    <t>15.项目表（批复表）'!A1</t>
  </si>
  <si>
    <t>16.项目绩效表'!A1</t>
  </si>
  <si>
    <t>17.整体绩效表'!A1</t>
  </si>
  <si>
    <t>附件2-1</t>
  </si>
  <si>
    <t>部门收支总体情况表</t>
  </si>
  <si>
    <t>单位：万元</t>
  </si>
  <si>
    <t>单位名称</t>
  </si>
  <si>
    <t>收入</t>
  </si>
  <si>
    <t>支出</t>
  </si>
  <si>
    <t>非税收入征收计划</t>
  </si>
  <si>
    <t>合计</t>
  </si>
  <si>
    <t>一般公共预算拨款</t>
  </si>
  <si>
    <t>政府性
基金预算拨款</t>
  </si>
  <si>
    <t>财政专户管理的
非税收入
拨款</t>
  </si>
  <si>
    <t>上级补助收入</t>
  </si>
  <si>
    <t>附属单位上缴收入</t>
  </si>
  <si>
    <t>基本支出</t>
  </si>
  <si>
    <t>项目
支出</t>
  </si>
  <si>
    <t>经费
拨款</t>
  </si>
  <si>
    <t>纳入预算管理的
非税收入拨款</t>
  </si>
  <si>
    <t>小计</t>
  </si>
  <si>
    <t>工资福
利支出</t>
  </si>
  <si>
    <t>一般商品
服务支出</t>
  </si>
  <si>
    <t>对个人和
家庭补助</t>
  </si>
  <si>
    <t xml:space="preserve">    说明：本表公开内容为列市级支出的当年预算资金安排情况。</t>
  </si>
  <si>
    <t>附件2-2</t>
  </si>
  <si>
    <t>收        入</t>
  </si>
  <si>
    <t>支        出</t>
  </si>
  <si>
    <t>项  目</t>
  </si>
  <si>
    <t>本年预算</t>
  </si>
  <si>
    <t>按 支 出 功 能 科 目</t>
  </si>
  <si>
    <t>项 目（按部门预算经济分类）</t>
  </si>
  <si>
    <t>项 目（按政府预算经济分类）</t>
  </si>
  <si>
    <t>一、一般公共预算拨款（补助）</t>
  </si>
  <si>
    <t>一、一般公共服务支出</t>
  </si>
  <si>
    <t>一、基本支出</t>
  </si>
  <si>
    <t>一、机关工资福利支出</t>
  </si>
  <si>
    <t>二、政府性基金拨款（补助）</t>
  </si>
  <si>
    <t>二、外交支出</t>
  </si>
  <si>
    <t xml:space="preserve">    工资福利支出</t>
  </si>
  <si>
    <t>二、机关商品和服务支出</t>
  </si>
  <si>
    <t>三、财政专户拨款（补助）</t>
  </si>
  <si>
    <t>三、国防支出</t>
  </si>
  <si>
    <t xml:space="preserve">    商品和服务支出</t>
  </si>
  <si>
    <t>三、机关资本性支出（一）</t>
  </si>
  <si>
    <t>四、上级补助收入</t>
  </si>
  <si>
    <t>四、公共安全支出</t>
  </si>
  <si>
    <t xml:space="preserve">    对个人和家庭的补助</t>
  </si>
  <si>
    <t>四、机关资本性支出（二）</t>
  </si>
  <si>
    <t>五、附属单位上缴收入</t>
  </si>
  <si>
    <t>五、教育支出</t>
  </si>
  <si>
    <t>二、项目支出</t>
  </si>
  <si>
    <t>五、对事业单位经常性补助</t>
  </si>
  <si>
    <t>六、科学技术支出</t>
  </si>
  <si>
    <t xml:space="preserve">    专项工资福利支出</t>
  </si>
  <si>
    <t>六、对事业单位资本性补助</t>
  </si>
  <si>
    <t>七、文化旅游体育与传媒支出</t>
  </si>
  <si>
    <t xml:space="preserve">    专项商品和服务支出</t>
  </si>
  <si>
    <t>七、对企业补助</t>
  </si>
  <si>
    <t>八、社会保障和就业支出</t>
  </si>
  <si>
    <t xml:space="preserve">    专项对个人和家庭的补助</t>
  </si>
  <si>
    <t>八、对企业资本性支出</t>
  </si>
  <si>
    <t>九、社会保险基金支出</t>
  </si>
  <si>
    <t xml:space="preserve">    债务利息及费用支出</t>
  </si>
  <si>
    <t>九、对个人和家庭的补助</t>
  </si>
  <si>
    <t>十、卫生健康支出</t>
  </si>
  <si>
    <t xml:space="preserve">    资本性支出（基本建设）</t>
  </si>
  <si>
    <t>十、对社会保障基金补助</t>
  </si>
  <si>
    <t>十一、节能环保支出</t>
  </si>
  <si>
    <t xml:space="preserve">    资本性支出</t>
  </si>
  <si>
    <t>十一、债务利息及费用支出</t>
  </si>
  <si>
    <t>十二、城乡社区支出</t>
  </si>
  <si>
    <t xml:space="preserve">    对企业补助（基本建设）</t>
  </si>
  <si>
    <t>十二、债务还本支出</t>
  </si>
  <si>
    <t>十三、农林水支出</t>
  </si>
  <si>
    <t xml:space="preserve">    对企业补助</t>
  </si>
  <si>
    <t>十三、转移性支出</t>
  </si>
  <si>
    <t>十四、交通运输支出</t>
  </si>
  <si>
    <t xml:space="preserve">    对社会保障基金补助</t>
  </si>
  <si>
    <t>十四、预备费及预留</t>
  </si>
  <si>
    <t>十五、资源勘探信息等支出</t>
  </si>
  <si>
    <t xml:space="preserve">    其他支出</t>
  </si>
  <si>
    <t>十五、其他支出</t>
  </si>
  <si>
    <t>十六、商业服务业等支出</t>
  </si>
  <si>
    <t>三、对附属单位的补助支出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</si>
  <si>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</si>
  <si>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</si>
  <si>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</si>
  <si>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</si>
  <si>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</si>
  <si>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</si>
  <si>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</si>
  <si>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</si>
  <si>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</si>
  <si>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</si>
  <si>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</si>
  <si>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</si>
  <si>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</si>
  <si>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本年收入合计</t>
  </si>
  <si>
    <t>本年支出合计</t>
  </si>
  <si>
    <t>附件2-3</t>
  </si>
  <si>
    <t>部门收入总体情况表</t>
  </si>
  <si>
    <t>功能科目编码
（类款项）</t>
  </si>
  <si>
    <t>功能科目名称</t>
  </si>
  <si>
    <t>财政专户管理的非税收入拨款</t>
  </si>
  <si>
    <t>附件2-4</t>
  </si>
  <si>
    <t>部门支出总体情况表（按资金来源）</t>
  </si>
  <si>
    <t>一般公共预算拨款（补助）</t>
  </si>
  <si>
    <t>政府性基金预算拨款（补助）</t>
  </si>
  <si>
    <t>上级补助
收入</t>
  </si>
  <si>
    <t>附属单位
上缴收入</t>
  </si>
  <si>
    <t>经费拨款</t>
  </si>
  <si>
    <t>纳入预算
管理的非税
收入拨款</t>
  </si>
  <si>
    <t>行政事业性收费收入</t>
  </si>
  <si>
    <t>国有资源（资产）有偿使用收入</t>
  </si>
  <si>
    <t>捐赠收入</t>
  </si>
  <si>
    <t>其他收入</t>
  </si>
  <si>
    <t>附件2-5</t>
  </si>
  <si>
    <t>部门支出总体情况表（按部门预算经济分类）</t>
  </si>
  <si>
    <t>附件2-6</t>
  </si>
  <si>
    <t>部门支出总体情况表（按政府预算经济分类）</t>
  </si>
  <si>
    <t>功能科目
名称</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</si>
  <si>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</si>
  <si>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</si>
  <si>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</si>
  <si>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</si>
  <si>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</si>
  <si>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</si>
  <si>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</si>
  <si>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</si>
  <si>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</si>
  <si>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</si>
  <si>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</si>
  <si>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</si>
  <si>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其他支出</t>
  </si>
  <si>
    <t>附件2-7</t>
  </si>
  <si>
    <t>财政拨款收支总体情况表</t>
  </si>
  <si>
    <t>收      入</t>
  </si>
  <si>
    <t>支      出</t>
  </si>
  <si>
    <t>项    目</t>
  </si>
  <si>
    <t>预算数</t>
  </si>
  <si>
    <t>一般公共
预算拨款</t>
  </si>
  <si>
    <t>政府性
基金拨款</t>
  </si>
  <si>
    <t>一、一般公共预算收入拨款</t>
  </si>
  <si>
    <t xml:space="preserve">    经费拨款（补助）</t>
  </si>
  <si>
    <t xml:space="preserve">    纳入预算管理的非税收入拨款</t>
  </si>
  <si>
    <t>二、政府性基金拨款</t>
  </si>
  <si>
    <t>七、文化体育与传媒支出</t>
  </si>
  <si>
    <t>十、医疗卫生与计划生育支出</t>
  </si>
  <si>
    <t>十五、资源勘探电力信息等支出</t>
  </si>
  <si>
    <t>十九、国土海洋气象等支出</t>
  </si>
  <si>
    <t>二十三、预备费</t>
  </si>
  <si>
    <t>二十四、其他支出</t>
  </si>
  <si>
    <t>二十五、转移性支出</t>
  </si>
  <si>
    <t>二十六、债务还本支出</t>
  </si>
  <si>
    <t>二十七、债务付息支出</t>
  </si>
  <si>
    <t>二十八、债务发行费用支出</t>
  </si>
  <si>
    <t xml:space="preserve">    说明：本表公开内容为列市级支出的当年财政拨款安排情况。</t>
  </si>
  <si>
    <t>附件2-8</t>
  </si>
  <si>
    <t>财政拨款支出情况表</t>
  </si>
  <si>
    <t>项目支出</t>
  </si>
  <si>
    <t xml:space="preserve">    说明：本表的公开内容为列市级支出的当年财政拨款安排情况（含一般公共预算拨款和政府性基金预算拨款）。</t>
  </si>
  <si>
    <t>附件2-9</t>
  </si>
  <si>
    <t>一般公共预算拨款支出情况表</t>
  </si>
  <si>
    <t xml:space="preserve">    说明：本表公开内容为列市级支出的当年一般公共预算拨款安排情况（含经费拨款和纳入预算管理的非税收入拨款）。</t>
  </si>
  <si>
    <t>附件2-10</t>
  </si>
  <si>
    <t>一般公共预算基本支出情况表</t>
  </si>
  <si>
    <t>经济科目
编码（类款）</t>
  </si>
  <si>
    <t>经济科目名称</t>
  </si>
  <si>
    <t>人员经费</t>
  </si>
  <si>
    <t>公用经费</t>
  </si>
  <si>
    <t>301</t>
  </si>
  <si>
    <t>工资福利支出</t>
  </si>
  <si>
    <t>30101</t>
  </si>
  <si>
    <t>基本工资</t>
  </si>
  <si>
    <t>30102</t>
  </si>
  <si>
    <t>津贴补贴</t>
  </si>
  <si>
    <t>……</t>
  </si>
  <si>
    <t>302</t>
  </si>
  <si>
    <t>商品和服务支出</t>
  </si>
  <si>
    <t>303</t>
  </si>
  <si>
    <t>说明：1.本表公开内容为列市级支出的当年一般公共预算拨款安排的基本支出情况（含经费拨款和纳入预算管理的非税收入拨款）。
      2.人员经费包括工资福利支出和对个人和家庭补助支出，公用经费包括商品服务支出和资本性支出。</t>
  </si>
  <si>
    <t>附件2-11</t>
  </si>
  <si>
    <t>政府性基金预算支出情况表（按部门预算经济分类）</t>
  </si>
  <si>
    <t xml:space="preserve">    说明：1.本表公开内容为列市级支出的当年政府性基金预算拨款安排情况。
          2.没有此项收入安排支出的单位不能删除此表，需列空表并说明“本单位无政府性基金收入安排的支出”。</t>
  </si>
  <si>
    <t>附件2-12</t>
  </si>
  <si>
    <t>政府性基金预算支出情况表（按政府预算经济分类）</t>
  </si>
  <si>
    <t>对事业单位
经常性
补助</t>
  </si>
  <si>
    <t>对事业单位
资本性
补助</t>
  </si>
  <si>
    <t>其他
支出</t>
  </si>
  <si>
    <t>附件2-13</t>
  </si>
  <si>
    <t>三公经费预算数（一般公共预算拨款）</t>
  </si>
  <si>
    <t>较上年“三公”经费预算总额增减比例（%）</t>
  </si>
  <si>
    <t>增减原因说明</t>
  </si>
  <si>
    <t>公务接待费</t>
  </si>
  <si>
    <t>公务用车购置及运行费</t>
  </si>
  <si>
    <t>其中：</t>
  </si>
  <si>
    <t>因公出国（境）费</t>
  </si>
  <si>
    <t>公务用车购置费</t>
  </si>
  <si>
    <t>公务用车运行维护费</t>
  </si>
  <si>
    <t xml:space="preserve">    说明：本表的公开内容为当年一般公共预算拨款安排的“三公”经费支出（含基本支出和项目支出），一般公共预算拨款包括经费拨款和纳入预算管理的非税收入拨款。 </t>
  </si>
  <si>
    <t>附件2-14</t>
  </si>
  <si>
    <t>部门专项业务经费支出情况表</t>
  </si>
  <si>
    <t>项目名称</t>
  </si>
  <si>
    <t>资金来源</t>
  </si>
  <si>
    <t>具体内容</t>
  </si>
  <si>
    <t>备注</t>
  </si>
  <si>
    <t>纳入预算管理的非税
收入拨款</t>
  </si>
  <si>
    <t>财政专户管理的非税
收入拨款</t>
  </si>
  <si>
    <t>附件2-15</t>
  </si>
  <si>
    <t>项目预算支出明细表</t>
  </si>
  <si>
    <t xml:space="preserve">    说明：1.本表公开内容为列市级支出的当年预算资金安排情况。
          2.“事业运行”专项只公开到一级项目，其他专项需公开到二级项目。</t>
  </si>
  <si>
    <t>附件2-16</t>
  </si>
  <si>
    <t>专项资金绩效目标表</t>
  </si>
  <si>
    <t>（2020年度）</t>
  </si>
  <si>
    <t>专项名称</t>
  </si>
  <si>
    <t>专项属性</t>
  </si>
  <si>
    <r>
      <t>延续专项</t>
    </r>
    <r>
      <rPr>
        <sz val="11"/>
        <rFont val="Times New Roman"/>
        <family val="1"/>
      </rPr>
      <t xml:space="preserve">□     </t>
    </r>
    <r>
      <rPr>
        <sz val="11"/>
        <rFont val="宋体"/>
        <family val="0"/>
      </rPr>
      <t>新增专项</t>
    </r>
    <r>
      <rPr>
        <sz val="11"/>
        <rFont val="Times New Roman"/>
        <family val="1"/>
      </rPr>
      <t xml:space="preserve">□    </t>
    </r>
  </si>
  <si>
    <t>部门名称</t>
  </si>
  <si>
    <r>
      <t>资金总额</t>
    </r>
    <r>
      <rPr>
        <sz val="11"/>
        <rFont val="Times New Roman"/>
        <family val="1"/>
      </rPr>
      <t xml:space="preserve">
</t>
    </r>
    <r>
      <rPr>
        <sz val="11"/>
        <rFont val="宋体"/>
        <family val="0"/>
      </rPr>
      <t>（万元）</t>
    </r>
  </si>
  <si>
    <t>部门相应职能职责概述</t>
  </si>
  <si>
    <t>专项立项
依据</t>
  </si>
  <si>
    <t>专项实施进度计划</t>
  </si>
  <si>
    <t>专项实施内容</t>
  </si>
  <si>
    <t>计划开始时间</t>
  </si>
  <si>
    <t>计划完成时间</t>
  </si>
  <si>
    <t>专项长期绩效目标</t>
  </si>
  <si>
    <t>专项年度绩效目标</t>
  </si>
  <si>
    <r>
      <t>专项
年度</t>
    </r>
    <r>
      <rPr>
        <sz val="11"/>
        <rFont val="Times New Roman"/>
        <family val="1"/>
      </rPr>
      <t xml:space="preserve">
</t>
    </r>
    <r>
      <rPr>
        <sz val="11"/>
        <rFont val="宋体"/>
        <family val="0"/>
      </rPr>
      <t>绩效</t>
    </r>
    <r>
      <rPr>
        <sz val="11"/>
        <rFont val="Times New Roman"/>
        <family val="1"/>
      </rPr>
      <t xml:space="preserve">
</t>
    </r>
    <r>
      <rPr>
        <sz val="11"/>
        <rFont val="宋体"/>
        <family val="0"/>
      </rPr>
      <t>指标</t>
    </r>
  </si>
  <si>
    <t>一级指标</t>
  </si>
  <si>
    <t>二级指标</t>
  </si>
  <si>
    <t>三级指标</t>
  </si>
  <si>
    <t>指标内容</t>
  </si>
  <si>
    <t>指标值</t>
  </si>
  <si>
    <t>产出指标</t>
  </si>
  <si>
    <t>数量指标</t>
  </si>
  <si>
    <t>质量指标</t>
  </si>
  <si>
    <t>时效指标</t>
  </si>
  <si>
    <t>成本指标</t>
  </si>
  <si>
    <t>效益指标</t>
  </si>
  <si>
    <t>经济效益</t>
  </si>
  <si>
    <t>社会效益</t>
  </si>
  <si>
    <t>生态效益</t>
  </si>
  <si>
    <t>可持续影响</t>
  </si>
  <si>
    <t>社会公众或服务对象满意度</t>
  </si>
  <si>
    <t>专项实施保障措施</t>
  </si>
  <si>
    <r>
      <t>成立的专门管理机构：</t>
    </r>
    <r>
      <rPr>
        <sz val="11"/>
        <rFont val="Times New Roman"/>
        <family val="1"/>
      </rPr>
      <t xml:space="preserve">
</t>
    </r>
    <r>
      <rPr>
        <sz val="11"/>
        <rFont val="宋体"/>
        <family val="0"/>
      </rPr>
      <t>资金管理办法：</t>
    </r>
    <r>
      <rPr>
        <sz val="11"/>
        <rFont val="Times New Roman"/>
        <family val="1"/>
      </rPr>
      <t xml:space="preserve">
</t>
    </r>
    <r>
      <rPr>
        <sz val="11"/>
        <rFont val="宋体"/>
        <family val="0"/>
      </rPr>
      <t>项目管理办法：</t>
    </r>
    <r>
      <rPr>
        <sz val="11"/>
        <rFont val="Times New Roman"/>
        <family val="1"/>
      </rPr>
      <t xml:space="preserve">
</t>
    </r>
    <r>
      <rPr>
        <sz val="11"/>
        <rFont val="宋体"/>
        <family val="0"/>
      </rPr>
      <t>工作措施（方案、规划）：</t>
    </r>
  </si>
  <si>
    <r>
      <t>项目</t>
    </r>
    <r>
      <rPr>
        <sz val="11"/>
        <rFont val="Times New Roman"/>
        <family val="1"/>
      </rPr>
      <t xml:space="preserve">
</t>
    </r>
    <r>
      <rPr>
        <sz val="11"/>
        <rFont val="宋体"/>
        <family val="0"/>
      </rPr>
      <t>构成</t>
    </r>
    <r>
      <rPr>
        <sz val="11"/>
        <rFont val="Times New Roman"/>
        <family val="1"/>
      </rPr>
      <t xml:space="preserve">
</t>
    </r>
    <r>
      <rPr>
        <sz val="11"/>
        <rFont val="宋体"/>
        <family val="0"/>
      </rPr>
      <t>分解</t>
    </r>
  </si>
  <si>
    <r>
      <t>子项目</t>
    </r>
    <r>
      <rPr>
        <b/>
        <sz val="11"/>
        <rFont val="Times New Roman"/>
        <family val="1"/>
      </rPr>
      <t>1</t>
    </r>
    <r>
      <rPr>
        <b/>
        <sz val="11"/>
        <rFont val="宋体"/>
        <family val="0"/>
      </rPr>
      <t>名称：</t>
    </r>
  </si>
  <si>
    <r>
      <t>明细</t>
    </r>
    <r>
      <rPr>
        <sz val="11"/>
        <rFont val="Times New Roman"/>
        <family val="1"/>
      </rPr>
      <t xml:space="preserve">
</t>
    </r>
    <r>
      <rPr>
        <sz val="11"/>
        <rFont val="宋体"/>
        <family val="0"/>
      </rPr>
      <t>金额</t>
    </r>
  </si>
  <si>
    <t>单价</t>
  </si>
  <si>
    <t>依据</t>
  </si>
  <si>
    <t>数量</t>
  </si>
  <si>
    <t>构成明细</t>
  </si>
  <si>
    <r>
      <t>1.1</t>
    </r>
    <r>
      <rPr>
        <sz val="11"/>
        <rFont val="宋体"/>
        <family val="0"/>
      </rPr>
      <t>名称</t>
    </r>
  </si>
  <si>
    <r>
      <t>1.1.1</t>
    </r>
    <r>
      <rPr>
        <sz val="11"/>
        <rFont val="宋体"/>
        <family val="0"/>
      </rPr>
      <t>名称</t>
    </r>
  </si>
  <si>
    <r>
      <t>1.1.2</t>
    </r>
    <r>
      <rPr>
        <sz val="11"/>
        <rFont val="宋体"/>
        <family val="0"/>
      </rPr>
      <t>名称</t>
    </r>
  </si>
  <si>
    <t>......</t>
  </si>
  <si>
    <r>
      <t>1.1</t>
    </r>
    <r>
      <rPr>
        <b/>
        <sz val="11"/>
        <rFont val="宋体"/>
        <family val="0"/>
      </rPr>
      <t>金额小计</t>
    </r>
  </si>
  <si>
    <r>
      <t>1.2</t>
    </r>
    <r>
      <rPr>
        <sz val="11"/>
        <rFont val="宋体"/>
        <family val="0"/>
      </rPr>
      <t>名称</t>
    </r>
  </si>
  <si>
    <r>
      <t>1.2.1</t>
    </r>
    <r>
      <rPr>
        <sz val="11"/>
        <rFont val="宋体"/>
        <family val="0"/>
      </rPr>
      <t>名称</t>
    </r>
  </si>
  <si>
    <r>
      <t>1.2.2</t>
    </r>
    <r>
      <rPr>
        <sz val="11"/>
        <rFont val="宋体"/>
        <family val="0"/>
      </rPr>
      <t>名称</t>
    </r>
  </si>
  <si>
    <r>
      <t>1.2</t>
    </r>
    <r>
      <rPr>
        <b/>
        <sz val="11"/>
        <rFont val="宋体"/>
        <family val="0"/>
      </rPr>
      <t>金额小计</t>
    </r>
  </si>
  <si>
    <r>
      <t>子项目</t>
    </r>
    <r>
      <rPr>
        <b/>
        <sz val="11"/>
        <rFont val="Times New Roman"/>
        <family val="1"/>
      </rPr>
      <t>2</t>
    </r>
    <r>
      <rPr>
        <b/>
        <sz val="11"/>
        <rFont val="宋体"/>
        <family val="0"/>
      </rPr>
      <t>名称：</t>
    </r>
  </si>
  <si>
    <t>金额合计</t>
  </si>
  <si>
    <t>附件2-17</t>
  </si>
  <si>
    <r>
      <rPr>
        <sz val="22"/>
        <rFont val="方正小标宋_GBK"/>
        <family val="0"/>
      </rPr>
      <t>部门整体支出绩效目标表</t>
    </r>
  </si>
  <si>
    <r>
      <t>部门</t>
    </r>
    <r>
      <rPr>
        <sz val="11"/>
        <rFont val="Times New Roman"/>
        <family val="1"/>
      </rPr>
      <t xml:space="preserve">
</t>
    </r>
    <r>
      <rPr>
        <sz val="11"/>
        <rFont val="宋体"/>
        <family val="0"/>
      </rPr>
      <t>名称</t>
    </r>
  </si>
  <si>
    <r>
      <rPr>
        <sz val="10"/>
        <rFont val="宋体"/>
        <family val="0"/>
      </rPr>
      <t>年度预算申请（万元）</t>
    </r>
  </si>
  <si>
    <r>
      <rPr>
        <sz val="10"/>
        <rFont val="宋体"/>
        <family val="0"/>
      </rPr>
      <t>资金总额</t>
    </r>
  </si>
  <si>
    <r>
      <rPr>
        <sz val="10"/>
        <rFont val="宋体"/>
        <family val="0"/>
      </rPr>
      <t>按收入性质分</t>
    </r>
  </si>
  <si>
    <r>
      <rPr>
        <sz val="10"/>
        <rFont val="宋体"/>
        <family val="0"/>
      </rPr>
      <t>按支出性质分</t>
    </r>
  </si>
  <si>
    <t>公共财政拨款</t>
  </si>
  <si>
    <r>
      <t>政府性</t>
    </r>
    <r>
      <rPr>
        <sz val="11"/>
        <rFont val="Times New Roman"/>
        <family val="1"/>
      </rPr>
      <t xml:space="preserve">
</t>
    </r>
    <r>
      <rPr>
        <sz val="11"/>
        <rFont val="宋体"/>
        <family val="0"/>
      </rPr>
      <t>基金拨款</t>
    </r>
  </si>
  <si>
    <r>
      <rPr>
        <sz val="10"/>
        <rFont val="宋体"/>
        <family val="0"/>
      </rPr>
      <t>纳入专户的非税收入拨款</t>
    </r>
  </si>
  <si>
    <r>
      <rPr>
        <sz val="10"/>
        <rFont val="宋体"/>
        <family val="0"/>
      </rPr>
      <t>其他资金</t>
    </r>
  </si>
  <si>
    <r>
      <rPr>
        <sz val="10"/>
        <rFont val="宋体"/>
        <family val="0"/>
      </rPr>
      <t>基本支出</t>
    </r>
  </si>
  <si>
    <r>
      <rPr>
        <sz val="10"/>
        <rFont val="宋体"/>
        <family val="0"/>
      </rPr>
      <t>项目支出</t>
    </r>
  </si>
  <si>
    <r>
      <rPr>
        <sz val="10"/>
        <rFont val="宋体"/>
        <family val="0"/>
      </rPr>
      <t>部门职能职责描述</t>
    </r>
  </si>
  <si>
    <r>
      <rPr>
        <sz val="10"/>
        <rFont val="宋体"/>
        <family val="0"/>
      </rPr>
      <t>整体绩效目标</t>
    </r>
  </si>
  <si>
    <r>
      <rPr>
        <sz val="10"/>
        <rFont val="宋体"/>
        <family val="0"/>
      </rPr>
      <t>部门整体支出年度绩效指标</t>
    </r>
  </si>
  <si>
    <r>
      <rPr>
        <sz val="10"/>
        <rFont val="宋体"/>
        <family val="0"/>
      </rPr>
      <t>一级指标</t>
    </r>
  </si>
  <si>
    <r>
      <rPr>
        <sz val="10"/>
        <rFont val="宋体"/>
        <family val="0"/>
      </rPr>
      <t>二级指标</t>
    </r>
  </si>
  <si>
    <r>
      <rPr>
        <sz val="10"/>
        <rFont val="宋体"/>
        <family val="0"/>
      </rPr>
      <t>三级指标</t>
    </r>
  </si>
  <si>
    <r>
      <rPr>
        <sz val="10"/>
        <rFont val="宋体"/>
        <family val="0"/>
      </rPr>
      <t>指标内容</t>
    </r>
  </si>
  <si>
    <r>
      <rPr>
        <sz val="10"/>
        <rFont val="宋体"/>
        <family val="0"/>
      </rPr>
      <t>产出指标</t>
    </r>
  </si>
  <si>
    <r>
      <rPr>
        <sz val="10"/>
        <rFont val="宋体"/>
        <family val="0"/>
      </rPr>
      <t>数量指标</t>
    </r>
  </si>
  <si>
    <r>
      <rPr>
        <sz val="10"/>
        <rFont val="宋体"/>
        <family val="0"/>
      </rPr>
      <t>效益指标</t>
    </r>
  </si>
  <si>
    <r>
      <rPr>
        <sz val="10"/>
        <rFont val="宋体"/>
        <family val="0"/>
      </rPr>
      <t>经济效益</t>
    </r>
  </si>
  <si>
    <t>常德市住房公积金管理中心</t>
  </si>
  <si>
    <t>常德市住房公积金管理中心</t>
  </si>
  <si>
    <t>2010601</t>
  </si>
  <si>
    <t>2010602</t>
  </si>
  <si>
    <t>2010699</t>
  </si>
  <si>
    <t>2013702</t>
  </si>
  <si>
    <t>行政运行</t>
  </si>
  <si>
    <t>一般行政管理事务（财政事务）</t>
  </si>
  <si>
    <t>一般行政管理事务（财政事务）</t>
  </si>
  <si>
    <t>其他财政事务支出</t>
  </si>
  <si>
    <t>一般行政管理事务</t>
  </si>
  <si>
    <t>其他一般公共服务支出</t>
  </si>
  <si>
    <t>事业单位离退休</t>
  </si>
  <si>
    <t>机关事业单位基本养老保险缴费</t>
  </si>
  <si>
    <t>机关事业单位基本养老保险缴费</t>
  </si>
  <si>
    <t>住房公积金</t>
  </si>
  <si>
    <t>30103</t>
  </si>
  <si>
    <t>奖金</t>
  </si>
  <si>
    <t>30107</t>
  </si>
  <si>
    <t>绩效工资</t>
  </si>
  <si>
    <t>30108</t>
  </si>
  <si>
    <t>30199</t>
  </si>
  <si>
    <t>其他工资福利支出</t>
  </si>
  <si>
    <t>30201</t>
  </si>
  <si>
    <t>办公费</t>
  </si>
  <si>
    <t>30228</t>
  </si>
  <si>
    <t>工会经费</t>
  </si>
  <si>
    <t>30299</t>
  </si>
  <si>
    <t>其他商品和服务支出</t>
  </si>
  <si>
    <t>30229</t>
  </si>
  <si>
    <t>福利费</t>
  </si>
  <si>
    <t>30231</t>
  </si>
  <si>
    <t>30209</t>
  </si>
  <si>
    <t>物业管理费</t>
  </si>
  <si>
    <t>30215</t>
  </si>
  <si>
    <t>会议费</t>
  </si>
  <si>
    <t>30217</t>
  </si>
  <si>
    <t>30304</t>
  </si>
  <si>
    <t>抚恤金</t>
  </si>
  <si>
    <t>30110</t>
  </si>
  <si>
    <t>职工基本医疗保险缴费</t>
  </si>
  <si>
    <t>30113</t>
  </si>
  <si>
    <t>其他对个人和家庭的补助</t>
  </si>
  <si>
    <t>奖励金</t>
  </si>
  <si>
    <t>30239</t>
  </si>
  <si>
    <t>其他交通费用</t>
  </si>
  <si>
    <r>
      <t>①</t>
    </r>
    <r>
      <rPr>
        <sz val="12"/>
        <rFont val="仿宋_GB2312"/>
        <family val="1"/>
      </rPr>
      <t>公</t>
    </r>
    <r>
      <rPr>
        <sz val="12"/>
        <rFont val="宋体"/>
        <family val="0"/>
      </rPr>
      <t>务</t>
    </r>
    <r>
      <rPr>
        <sz val="12"/>
        <rFont val="仿宋_GB2312"/>
        <family val="1"/>
      </rPr>
      <t>用</t>
    </r>
    <r>
      <rPr>
        <sz val="12"/>
        <rFont val="宋体"/>
        <family val="0"/>
      </rPr>
      <t>车运</t>
    </r>
    <r>
      <rPr>
        <sz val="12"/>
        <rFont val="仿宋_GB2312"/>
        <family val="1"/>
      </rPr>
      <t>行</t>
    </r>
    <r>
      <rPr>
        <sz val="12"/>
        <rFont val="宋体"/>
        <family val="0"/>
      </rPr>
      <t>费</t>
    </r>
    <r>
      <rPr>
        <sz val="12"/>
        <rFont val="仿宋_GB2312"/>
        <family val="1"/>
      </rPr>
      <t>25万元</t>
    </r>
    <r>
      <rPr>
        <sz val="12"/>
        <rFont val="宋体"/>
        <family val="0"/>
      </rPr>
      <t>②</t>
    </r>
    <r>
      <rPr>
        <sz val="12"/>
        <rFont val="仿宋_GB2312"/>
        <family val="1"/>
      </rPr>
      <t>公</t>
    </r>
    <r>
      <rPr>
        <sz val="12"/>
        <rFont val="宋体"/>
        <family val="0"/>
      </rPr>
      <t>务</t>
    </r>
    <r>
      <rPr>
        <sz val="12"/>
        <rFont val="仿宋_GB2312"/>
        <family val="1"/>
      </rPr>
      <t>接待</t>
    </r>
    <r>
      <rPr>
        <sz val="12"/>
        <rFont val="宋体"/>
        <family val="0"/>
      </rPr>
      <t>费</t>
    </r>
    <r>
      <rPr>
        <sz val="12"/>
        <rFont val="仿宋_GB2312"/>
        <family val="1"/>
      </rPr>
      <t>57万元</t>
    </r>
    <r>
      <rPr>
        <sz val="12"/>
        <rFont val="宋体"/>
        <family val="0"/>
      </rPr>
      <t>③会议费</t>
    </r>
    <r>
      <rPr>
        <sz val="12"/>
        <rFont val="仿宋_GB2312"/>
        <family val="1"/>
      </rPr>
      <t>60万元</t>
    </r>
    <r>
      <rPr>
        <sz val="12"/>
        <rFont val="宋体"/>
        <family val="0"/>
      </rPr>
      <t>④</t>
    </r>
    <r>
      <rPr>
        <sz val="12"/>
        <rFont val="仿宋_GB2312"/>
        <family val="1"/>
      </rPr>
      <t>其他商品和服</t>
    </r>
    <r>
      <rPr>
        <sz val="12"/>
        <rFont val="宋体"/>
        <family val="0"/>
      </rPr>
      <t>务</t>
    </r>
    <r>
      <rPr>
        <sz val="12"/>
        <rFont val="仿宋_GB2312"/>
        <family val="1"/>
      </rPr>
      <t>支出17.56万元</t>
    </r>
  </si>
  <si>
    <t>专项业务经费</t>
  </si>
  <si>
    <t>行政运行（财政事务）</t>
  </si>
  <si>
    <t>征收成本（弥补临聘人员工资不足）</t>
  </si>
  <si>
    <t>用于经费拨款以外的29名临时人员基本工资及工作经费</t>
  </si>
  <si>
    <t>征收成本</t>
  </si>
  <si>
    <t>征收成本（办公设备购置）</t>
  </si>
  <si>
    <t>归集、收放贷、提取等成本支出</t>
  </si>
  <si>
    <t>保障房建设资金</t>
  </si>
  <si>
    <t>业务系统建设费</t>
  </si>
  <si>
    <t>房屋租赁</t>
  </si>
  <si>
    <t>市本级办公大楼租赁费用20万元</t>
  </si>
  <si>
    <t>预提事业发展资金</t>
  </si>
  <si>
    <t>8.33绩效奖138万元（1.2万/年.人*115人）</t>
  </si>
  <si>
    <r>
      <t>①</t>
    </r>
    <r>
      <rPr>
        <sz val="10"/>
        <rFont val="仿宋_GB2312"/>
        <family val="1"/>
      </rPr>
      <t>律</t>
    </r>
    <r>
      <rPr>
        <sz val="10"/>
        <rFont val="宋体"/>
        <family val="0"/>
      </rPr>
      <t>师费</t>
    </r>
    <r>
      <rPr>
        <sz val="10"/>
        <rFont val="仿宋_GB2312"/>
        <family val="1"/>
      </rPr>
      <t>：17.5万元</t>
    </r>
    <r>
      <rPr>
        <sz val="10"/>
        <rFont val="宋体"/>
        <family val="0"/>
      </rPr>
      <t>②</t>
    </r>
    <r>
      <rPr>
        <sz val="10"/>
        <rFont val="仿宋_GB2312"/>
        <family val="1"/>
      </rPr>
      <t>委托</t>
    </r>
    <r>
      <rPr>
        <sz val="10"/>
        <rFont val="宋体"/>
        <family val="0"/>
      </rPr>
      <t>业务费</t>
    </r>
    <r>
      <rPr>
        <sz val="10"/>
        <rFont val="仿宋_GB2312"/>
        <family val="1"/>
      </rPr>
      <t>32万元</t>
    </r>
    <r>
      <rPr>
        <sz val="10"/>
        <rFont val="宋体"/>
        <family val="0"/>
      </rPr>
      <t>③</t>
    </r>
    <r>
      <rPr>
        <sz val="10"/>
        <rFont val="仿宋_GB2312"/>
        <family val="1"/>
      </rPr>
      <t>工</t>
    </r>
    <r>
      <rPr>
        <sz val="10"/>
        <rFont val="宋体"/>
        <family val="0"/>
      </rPr>
      <t>会经费</t>
    </r>
    <r>
      <rPr>
        <sz val="10"/>
        <rFont val="仿宋_GB2312"/>
        <family val="1"/>
      </rPr>
      <t>：37万元</t>
    </r>
    <r>
      <rPr>
        <sz val="10"/>
        <rFont val="宋体"/>
        <family val="0"/>
      </rPr>
      <t>④</t>
    </r>
    <r>
      <rPr>
        <sz val="10"/>
        <rFont val="仿宋_GB2312"/>
        <family val="1"/>
      </rPr>
      <t>租</t>
    </r>
    <r>
      <rPr>
        <sz val="10"/>
        <rFont val="宋体"/>
        <family val="0"/>
      </rPr>
      <t>赁费</t>
    </r>
    <r>
      <rPr>
        <sz val="10"/>
        <rFont val="仿宋_GB2312"/>
        <family val="1"/>
      </rPr>
      <t>：22万元</t>
    </r>
    <r>
      <rPr>
        <sz val="10"/>
        <rFont val="宋体"/>
        <family val="0"/>
      </rPr>
      <t>⑤</t>
    </r>
    <r>
      <rPr>
        <sz val="10"/>
        <rFont val="仿宋_GB2312"/>
        <family val="1"/>
      </rPr>
      <t>物</t>
    </r>
    <r>
      <rPr>
        <sz val="10"/>
        <rFont val="宋体"/>
        <family val="0"/>
      </rPr>
      <t>业</t>
    </r>
    <r>
      <rPr>
        <sz val="10"/>
        <rFont val="仿宋_GB2312"/>
        <family val="1"/>
      </rPr>
      <t>管理</t>
    </r>
    <r>
      <rPr>
        <sz val="10"/>
        <rFont val="宋体"/>
        <family val="0"/>
      </rPr>
      <t>费</t>
    </r>
    <r>
      <rPr>
        <sz val="10"/>
        <rFont val="仿宋_GB2312"/>
        <family val="1"/>
      </rPr>
      <t xml:space="preserve">：49.84万元。
</t>
    </r>
  </si>
  <si>
    <r>
      <t>①</t>
    </r>
    <r>
      <rPr>
        <sz val="10"/>
        <rFont val="仿宋_GB2312"/>
        <family val="1"/>
      </rPr>
      <t>培</t>
    </r>
    <r>
      <rPr>
        <sz val="10"/>
        <rFont val="宋体"/>
        <family val="0"/>
      </rPr>
      <t>训费</t>
    </r>
    <r>
      <rPr>
        <sz val="10"/>
        <rFont val="仿宋_GB2312"/>
        <family val="1"/>
      </rPr>
      <t>40万元</t>
    </r>
    <r>
      <rPr>
        <sz val="10"/>
        <rFont val="宋体"/>
        <family val="0"/>
      </rPr>
      <t>②</t>
    </r>
    <r>
      <rPr>
        <sz val="10"/>
        <rFont val="仿宋_GB2312"/>
        <family val="1"/>
      </rPr>
      <t>宣</t>
    </r>
    <r>
      <rPr>
        <sz val="10"/>
        <rFont val="宋体"/>
        <family val="0"/>
      </rPr>
      <t>传费</t>
    </r>
    <r>
      <rPr>
        <sz val="10"/>
        <rFont val="仿宋_GB2312"/>
        <family val="1"/>
      </rPr>
      <t>70万元</t>
    </r>
    <r>
      <rPr>
        <sz val="10"/>
        <rFont val="宋体"/>
        <family val="0"/>
      </rPr>
      <t>③</t>
    </r>
    <r>
      <rPr>
        <sz val="10"/>
        <rFont val="仿宋_GB2312"/>
        <family val="1"/>
      </rPr>
      <t>印刷</t>
    </r>
    <r>
      <rPr>
        <sz val="10"/>
        <rFont val="宋体"/>
        <family val="0"/>
      </rPr>
      <t>费</t>
    </r>
    <r>
      <rPr>
        <sz val="10"/>
        <rFont val="仿宋_GB2312"/>
        <family val="1"/>
      </rPr>
      <t>70万元</t>
    </r>
    <r>
      <rPr>
        <sz val="10"/>
        <rFont val="宋体"/>
        <family val="0"/>
      </rPr>
      <t>④</t>
    </r>
    <r>
      <rPr>
        <sz val="10"/>
        <rFont val="仿宋_GB2312"/>
        <family val="1"/>
      </rPr>
      <t>差旅</t>
    </r>
    <r>
      <rPr>
        <sz val="10"/>
        <rFont val="宋体"/>
        <family val="0"/>
      </rPr>
      <t>费</t>
    </r>
    <r>
      <rPr>
        <sz val="10"/>
        <rFont val="仿宋_GB2312"/>
        <family val="1"/>
      </rPr>
      <t>100万元</t>
    </r>
    <r>
      <rPr>
        <sz val="10"/>
        <rFont val="宋体"/>
        <family val="0"/>
      </rPr>
      <t>⑤</t>
    </r>
    <r>
      <rPr>
        <sz val="10"/>
        <rFont val="仿宋_GB2312"/>
        <family val="1"/>
      </rPr>
      <t>公</t>
    </r>
    <r>
      <rPr>
        <sz val="10"/>
        <rFont val="宋体"/>
        <family val="0"/>
      </rPr>
      <t>务费</t>
    </r>
    <r>
      <rPr>
        <sz val="10"/>
        <rFont val="仿宋_GB2312"/>
        <family val="1"/>
      </rPr>
      <t>80万元</t>
    </r>
    <r>
      <rPr>
        <sz val="10"/>
        <rFont val="宋体"/>
        <family val="0"/>
      </rPr>
      <t>⑥劳务费</t>
    </r>
    <r>
      <rPr>
        <sz val="10"/>
        <rFont val="仿宋_GB2312"/>
        <family val="1"/>
      </rPr>
      <t>90万元</t>
    </r>
    <r>
      <rPr>
        <sz val="10"/>
        <rFont val="宋体"/>
        <family val="0"/>
      </rPr>
      <t>⑦</t>
    </r>
    <r>
      <rPr>
        <sz val="10"/>
        <rFont val="仿宋_GB2312"/>
        <family val="1"/>
      </rPr>
      <t>其它</t>
    </r>
    <r>
      <rPr>
        <sz val="10"/>
        <rFont val="宋体"/>
        <family val="0"/>
      </rPr>
      <t>类</t>
    </r>
    <r>
      <rPr>
        <sz val="10"/>
        <rFont val="仿宋_GB2312"/>
        <family val="1"/>
      </rPr>
      <t xml:space="preserve">50万元。
</t>
    </r>
  </si>
  <si>
    <r>
      <t>保障房建</t>
    </r>
    <r>
      <rPr>
        <sz val="10"/>
        <rFont val="宋体"/>
        <family val="0"/>
      </rPr>
      <t>设资</t>
    </r>
    <r>
      <rPr>
        <sz val="10"/>
        <rFont val="仿宋_GB2312"/>
        <family val="1"/>
      </rPr>
      <t>金3000万元。</t>
    </r>
  </si>
  <si>
    <t>新设机构创办预留资金</t>
  </si>
  <si>
    <r>
      <t>保障房专项资金</t>
    </r>
    <r>
      <rPr>
        <sz val="10"/>
        <rFont val="仿宋_GB2312"/>
        <family val="1"/>
      </rPr>
      <t>6214.52万元。</t>
    </r>
  </si>
  <si>
    <t>保障房专项资金</t>
  </si>
  <si>
    <r>
      <t>办</t>
    </r>
    <r>
      <rPr>
        <sz val="10"/>
        <rFont val="仿宋_GB2312"/>
        <family val="1"/>
      </rPr>
      <t>公</t>
    </r>
    <r>
      <rPr>
        <sz val="10"/>
        <rFont val="宋体"/>
        <family val="0"/>
      </rPr>
      <t>设备购</t>
    </r>
    <r>
      <rPr>
        <sz val="10"/>
        <rFont val="仿宋_GB2312"/>
        <family val="1"/>
      </rPr>
      <t>置15.96万元</t>
    </r>
  </si>
  <si>
    <r>
      <t>2</t>
    </r>
    <r>
      <rPr>
        <sz val="10"/>
        <rFont val="仿宋_GB2312"/>
        <family val="1"/>
      </rPr>
      <t>020年</t>
    </r>
    <r>
      <rPr>
        <sz val="10"/>
        <rFont val="宋体"/>
        <family val="0"/>
      </rPr>
      <t>经编办</t>
    </r>
    <r>
      <rPr>
        <sz val="10"/>
        <rFont val="仿宋_GB2312"/>
        <family val="1"/>
      </rPr>
      <t>批准新</t>
    </r>
    <r>
      <rPr>
        <sz val="10"/>
        <rFont val="宋体"/>
        <family val="0"/>
      </rPr>
      <t>设两个</t>
    </r>
    <r>
      <rPr>
        <sz val="10"/>
        <rFont val="仿宋_GB2312"/>
        <family val="1"/>
      </rPr>
      <t>管理部及一</t>
    </r>
    <r>
      <rPr>
        <sz val="10"/>
        <rFont val="宋体"/>
        <family val="0"/>
      </rPr>
      <t>个</t>
    </r>
    <r>
      <rPr>
        <sz val="10"/>
        <rFont val="仿宋_GB2312"/>
        <family val="1"/>
      </rPr>
      <t>科室等三</t>
    </r>
    <r>
      <rPr>
        <sz val="10"/>
        <rFont val="宋体"/>
        <family val="0"/>
      </rPr>
      <t>个内设</t>
    </r>
    <r>
      <rPr>
        <sz val="10"/>
        <rFont val="仿宋_GB2312"/>
        <family val="1"/>
      </rPr>
      <t>机构所需的</t>
    </r>
    <r>
      <rPr>
        <sz val="10"/>
        <rFont val="宋体"/>
        <family val="0"/>
      </rPr>
      <t>创办费</t>
    </r>
    <r>
      <rPr>
        <sz val="10"/>
        <rFont val="仿宋_GB2312"/>
        <family val="1"/>
      </rPr>
      <t>、征收成本、基本支出及相</t>
    </r>
    <r>
      <rPr>
        <sz val="10"/>
        <rFont val="宋体"/>
        <family val="0"/>
      </rPr>
      <t>关预</t>
    </r>
    <r>
      <rPr>
        <sz val="10"/>
        <rFont val="仿宋_GB2312"/>
        <family val="1"/>
      </rPr>
      <t>留</t>
    </r>
    <r>
      <rPr>
        <sz val="10"/>
        <rFont val="宋体"/>
        <family val="0"/>
      </rPr>
      <t>费</t>
    </r>
    <r>
      <rPr>
        <sz val="10"/>
        <rFont val="仿宋_GB2312"/>
        <family val="1"/>
      </rPr>
      <t>用。</t>
    </r>
  </si>
  <si>
    <t>常德市住房公积金管理中心是市人民政府直属的正处级公益一类事业单位，负责住房公积金的归集管理和运作的方针政策、决策部署和具体要求。</t>
  </si>
  <si>
    <r>
      <t>目标</t>
    </r>
    <r>
      <rPr>
        <sz val="11"/>
        <rFont val="Times New Roman"/>
        <family val="1"/>
      </rPr>
      <t>1</t>
    </r>
    <r>
      <rPr>
        <sz val="11"/>
        <rFont val="宋体"/>
        <family val="0"/>
      </rPr>
      <t>：完成增值收益</t>
    </r>
    <r>
      <rPr>
        <sz val="11"/>
        <rFont val="Times New Roman"/>
        <family val="1"/>
      </rPr>
      <t>14500</t>
    </r>
    <r>
      <rPr>
        <sz val="11"/>
        <rFont val="宋体"/>
        <family val="0"/>
      </rPr>
      <t>万元；目标</t>
    </r>
    <r>
      <rPr>
        <sz val="11"/>
        <rFont val="Times New Roman"/>
        <family val="1"/>
      </rPr>
      <t>2</t>
    </r>
    <r>
      <rPr>
        <sz val="11"/>
        <rFont val="宋体"/>
        <family val="0"/>
      </rPr>
      <t>：住房保障资金</t>
    </r>
    <r>
      <rPr>
        <sz val="11"/>
        <rFont val="Times New Roman"/>
        <family val="1"/>
      </rPr>
      <t>3000</t>
    </r>
    <r>
      <rPr>
        <sz val="11"/>
        <rFont val="宋体"/>
        <family val="0"/>
      </rPr>
      <t>万元；目标</t>
    </r>
    <r>
      <rPr>
        <sz val="11"/>
        <rFont val="Times New Roman"/>
        <family val="1"/>
      </rPr>
      <t>3</t>
    </r>
    <r>
      <rPr>
        <sz val="11"/>
        <rFont val="宋体"/>
        <family val="0"/>
      </rPr>
      <t>：保障房专项资金</t>
    </r>
    <r>
      <rPr>
        <sz val="11"/>
        <rFont val="Times New Roman"/>
        <family val="1"/>
      </rPr>
      <t>6214.52</t>
    </r>
    <r>
      <rPr>
        <sz val="11"/>
        <rFont val="宋体"/>
        <family val="0"/>
      </rPr>
      <t>万元。</t>
    </r>
  </si>
  <si>
    <t>不适用</t>
  </si>
  <si>
    <t>发挥公益性的住房保障功能，为廉租房体系在内的低收入群体提供住房支持，有利于解决城市中低收入人群的住房问题。</t>
  </si>
  <si>
    <r>
      <t>9214.52</t>
    </r>
    <r>
      <rPr>
        <sz val="11"/>
        <rFont val="宋体"/>
        <family val="0"/>
      </rPr>
      <t>万元</t>
    </r>
  </si>
  <si>
    <t>提供互助和融通功能，发挥资金的互助和互济作用，为缴存公积金职工提供政策性的低息住房贷款，实施支持中低收入职工的公积金缴存、提取和使用政策。</t>
  </si>
  <si>
    <r>
      <t>14500</t>
    </r>
    <r>
      <rPr>
        <sz val="11"/>
        <rFont val="宋体"/>
        <family val="0"/>
      </rPr>
      <t>万元</t>
    </r>
  </si>
  <si>
    <t>控制在预算成本12550.63万元之内</t>
  </si>
  <si>
    <t>保障性住房建设2020年12月实施；增值收益按季度及时缴交。</t>
  </si>
  <si>
    <t>社会公众或服务对象满意度指标：服务对象满意程度99%以上。</t>
  </si>
  <si>
    <r>
      <t>完成增值收益</t>
    </r>
    <r>
      <rPr>
        <sz val="11"/>
        <rFont val="Times New Roman"/>
        <family val="1"/>
      </rPr>
      <t>14500</t>
    </r>
    <r>
      <rPr>
        <sz val="11"/>
        <rFont val="宋体"/>
        <family val="0"/>
      </rPr>
      <t>万元</t>
    </r>
  </si>
  <si>
    <t>质量指标：严格按照相关资金管理办法和项目管理办法规定实施管理</t>
  </si>
  <si>
    <t>市住房公积金管理中心2020年部门预算公开表</t>
  </si>
  <si>
    <t>单位名称 ：常德市住房公积金管理中心</t>
  </si>
  <si>
    <t>无</t>
  </si>
  <si>
    <t>A、电子档案系统升级（改造）及存量档案数字化服务费130万元：档案系统升级改造，根据工作量或进度估算对历史存量档案进行数字化加工服务费；B、安可国产化电脑36万元：根据安可工作计划要求，2020年中心市本级需替换30%，约30台*1.2万元；C、省级信息共享服务及维护费8.2万元（全省公安、房产等信息共享7万元，全省民政共享维护费1.2万元）；D、异地备份服务费20万元；E、信息等级保护测评8万元：年度检测费用；F、设备维修费用10万元：机房、终端硬件维修；G、机房网络安全运维费16万元：机房网络安全、硬件设备、服务器操作系统驻场维护；H、硬件运维服务5.7万元：年度运维费用；I、网络租赁费30.42万元（电信网络租赁28万，联通网络租凭费2.42万元）；J、协同办公设备30万元；K、12329声讯三个席位及短信平台短信量、微信服务费91万元；L、征信系统服务年费10万元。</t>
  </si>
  <si>
    <t>一般公共预算“三公”经费支出情况表</t>
  </si>
  <si>
    <t>主要原因为我单位2019年进行了车改</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</si>
</sst>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00_-;\-&quot;¥&quot;* #,##0.00_-;_-&quot;¥&quot;* &quot;-&quot;??_-;_-@_-"/>
    <numFmt numFmtId="178" formatCode="_-* #,##0.00_-;\-* #,##0.00_-;_-* &quot;-&quot;??_-;_-@_-"/>
    <numFmt numFmtId="179" formatCode="_-&quot;¥&quot;* #,##0_-;\-&quot;¥&quot;* #,##0_-;_-&quot;¥&quot;* &quot;-&quot;_-;_-@_-"/>
    <numFmt numFmtId="180" formatCode="* #,##0.00;* \-#,##0.00;* &quot;&quot;??;@"/>
    <numFmt numFmtId="181" formatCode=";;"/>
    <numFmt numFmtId="182" formatCode="0_ "/>
    <numFmt numFmtId="183" formatCode="#,##0.0_ "/>
    <numFmt numFmtId="184" formatCode="0.00_);[Red]\(0.00\)"/>
    <numFmt numFmtId="185" formatCode="0.000000000000_);[Red]\(0.000000000000\)"/>
    <numFmt numFmtId="186" formatCode="0.00_ "/>
    <numFmt numFmtId="187" formatCode="&quot;Yes&quot;;&quot;Yes&quot;;&quot;No&quot;"/>
    <numFmt numFmtId="188" formatCode="&quot;True&quot;;&quot;True&quot;;&quot;False&quot;"/>
    <numFmt numFmtId="189" formatCode="&quot;On&quot;;&quot;On&quot;;&quot;Off&quot;"/>
    <numFmt numFmtId="190" formatCode="[$€-2]\ #,##0.00_);[Red]\([$€-2]\ #,##0.00\)"/>
  </numFmts>
  <fonts count="51">
    <font>
      <sz val="12"/>
      <name val="宋体"/>
      <family val="0"/>
    </font>
    <font>
      <sz val="11"/>
      <color indexed="8"/>
      <name val="宋体"/>
      <family val="0"/>
    </font>
    <font>
      <sz val="11"/>
      <color indexed="9"/>
      <name val="宋体"/>
      <family val="0"/>
    </font>
    <font>
      <sz val="11"/>
      <color indexed="17"/>
      <name val="宋体"/>
      <family val="0"/>
    </font>
    <font>
      <sz val="11"/>
      <color indexed="16"/>
      <name val="宋体"/>
      <family val="0"/>
    </font>
    <font>
      <b/>
      <sz val="11"/>
      <color indexed="53"/>
      <name val="宋体"/>
      <family val="0"/>
    </font>
    <font>
      <b/>
      <sz val="11"/>
      <color indexed="63"/>
      <name val="宋体"/>
      <family val="0"/>
    </font>
    <font>
      <sz val="11"/>
      <color indexed="53"/>
      <name val="宋体"/>
      <family val="0"/>
    </font>
    <font>
      <sz val="9"/>
      <name val="宋体"/>
      <family val="0"/>
    </font>
    <font>
      <b/>
      <sz val="11"/>
      <color indexed="54"/>
      <name val="宋体"/>
      <family val="0"/>
    </font>
    <font>
      <b/>
      <sz val="11"/>
      <color indexed="9"/>
      <name val="宋体"/>
      <family val="0"/>
    </font>
    <font>
      <sz val="11"/>
      <color indexed="62"/>
      <name val="宋体"/>
      <family val="0"/>
    </font>
    <font>
      <b/>
      <sz val="18"/>
      <color indexed="54"/>
      <name val="宋体"/>
      <family val="0"/>
    </font>
    <font>
      <u val="single"/>
      <sz val="11"/>
      <color indexed="12"/>
      <name val="宋体"/>
      <family val="0"/>
    </font>
    <font>
      <sz val="11"/>
      <color indexed="19"/>
      <name val="宋体"/>
      <family val="0"/>
    </font>
    <font>
      <b/>
      <sz val="11"/>
      <color indexed="8"/>
      <name val="宋体"/>
      <family val="0"/>
    </font>
    <font>
      <sz val="11"/>
      <color indexed="10"/>
      <name val="宋体"/>
      <family val="0"/>
    </font>
    <font>
      <u val="single"/>
      <sz val="11"/>
      <color indexed="20"/>
      <name val="宋体"/>
      <family val="0"/>
    </font>
    <font>
      <i/>
      <sz val="11"/>
      <color indexed="23"/>
      <name val="宋体"/>
      <family val="0"/>
    </font>
    <font>
      <b/>
      <sz val="15"/>
      <color indexed="54"/>
      <name val="宋体"/>
      <family val="0"/>
    </font>
    <font>
      <b/>
      <sz val="13"/>
      <color indexed="54"/>
      <name val="宋体"/>
      <family val="0"/>
    </font>
    <font>
      <sz val="11"/>
      <name val="宋体"/>
      <family val="0"/>
    </font>
    <font>
      <sz val="22"/>
      <name val="方正大标宋简体"/>
      <family val="0"/>
    </font>
    <font>
      <sz val="11"/>
      <name val="Times New Roman"/>
      <family val="1"/>
    </font>
    <font>
      <sz val="12"/>
      <name val="Times New Roman"/>
      <family val="1"/>
    </font>
    <font>
      <sz val="22"/>
      <name val="Times New Roman"/>
      <family val="1"/>
    </font>
    <font>
      <b/>
      <sz val="11"/>
      <name val="Times New Roman"/>
      <family val="1"/>
    </font>
    <font>
      <sz val="20"/>
      <name val="方正小标宋_GBK"/>
      <family val="0"/>
    </font>
    <font>
      <sz val="20"/>
      <name val="Times New Roman"/>
      <family val="1"/>
    </font>
    <font>
      <b/>
      <sz val="11"/>
      <name val="宋体"/>
      <family val="0"/>
    </font>
    <font>
      <sz val="10"/>
      <name val="宋体"/>
      <family val="0"/>
    </font>
    <font>
      <sz val="9"/>
      <name val="Times New Roman"/>
      <family val="1"/>
    </font>
    <font>
      <sz val="10"/>
      <name val="方正大标宋简体"/>
      <family val="0"/>
    </font>
    <font>
      <sz val="10"/>
      <name val="Times New Roman"/>
      <family val="1"/>
    </font>
    <font>
      <b/>
      <sz val="10"/>
      <name val="Times New Roman"/>
      <family val="1"/>
    </font>
    <font>
      <sz val="22"/>
      <name val="方正小标宋简体"/>
      <family val="0"/>
    </font>
    <font>
      <b/>
      <sz val="10"/>
      <name val="宋体"/>
      <family val="0"/>
    </font>
    <font>
      <sz val="24"/>
      <name val="方正大标宋简体"/>
      <family val="0"/>
    </font>
    <font>
      <sz val="24"/>
      <name val="黑体"/>
      <family val="3"/>
    </font>
    <font>
      <sz val="20"/>
      <name val="方正小标宋简体"/>
      <family val="0"/>
    </font>
    <font>
      <b/>
      <sz val="12"/>
      <name val="宋体"/>
      <family val="0"/>
    </font>
    <font>
      <b/>
      <sz val="10"/>
      <name val="黑体"/>
      <family val="3"/>
    </font>
    <font>
      <sz val="10"/>
      <name val="Arial"/>
      <family val="2"/>
    </font>
    <font>
      <sz val="12"/>
      <color indexed="8"/>
      <name val="宋体"/>
      <family val="0"/>
    </font>
    <font>
      <u val="single"/>
      <sz val="11"/>
      <color indexed="8"/>
      <name val="宋体"/>
      <family val="0"/>
    </font>
    <font>
      <sz val="22"/>
      <name val="方正小标宋_GBK"/>
      <family val="0"/>
    </font>
    <font>
      <sz val="10"/>
      <name val="仿宋_GB2312"/>
      <family val="1"/>
    </font>
    <font>
      <sz val="12"/>
      <name val="仿宋_GB2312"/>
      <family val="1"/>
    </font>
    <font>
      <b/>
      <sz val="10"/>
      <name val="仿宋_GB2312"/>
      <family val="1"/>
    </font>
    <font>
      <sz val="11"/>
      <name val="Arial"/>
      <family val="2"/>
    </font>
    <font>
      <sz val="11"/>
      <color indexed="8"/>
      <name val="仿宋"/>
      <family val="3"/>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7">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style="thin"/>
      <top/>
      <bottom style="thin"/>
    </border>
    <border>
      <left style="thin"/>
      <right style="thin"/>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bottom style="thin"/>
    </border>
    <border>
      <left>
        <color indexed="63"/>
      </left>
      <right style="thin"/>
      <top style="thin"/>
      <bottom/>
    </border>
    <border>
      <left>
        <color indexed="63"/>
      </left>
      <right style="thin"/>
      <top>
        <color indexed="63"/>
      </top>
      <bottom>
        <color indexed="63"/>
      </bottom>
    </border>
    <border>
      <left/>
      <right style="thin">
        <color indexed="8"/>
      </right>
      <top style="thin"/>
      <bottom style="thin"/>
    </border>
    <border>
      <left/>
      <right style="thin">
        <color indexed="8"/>
      </right>
      <top style="thin"/>
      <bottom>
        <color indexed="63"/>
      </bottom>
    </border>
    <border>
      <left style="thin"/>
      <right style="thin"/>
      <top/>
      <bottom style="thin">
        <color indexed="8"/>
      </bottom>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9" fillId="0" borderId="1" applyNumberFormat="0" applyFill="0" applyAlignment="0" applyProtection="0"/>
    <xf numFmtId="0" fontId="20" fillId="0" borderId="1" applyNumberFormat="0" applyFill="0" applyAlignment="0" applyProtection="0"/>
    <xf numFmtId="0" fontId="9" fillId="0" borderId="2" applyNumberFormat="0" applyFill="0" applyAlignment="0" applyProtection="0"/>
    <xf numFmtId="0" fontId="9" fillId="0" borderId="0" applyNumberFormat="0" applyFill="0" applyBorder="0" applyAlignment="0" applyProtection="0"/>
    <xf numFmtId="0" fontId="4" fillId="12" borderId="0" applyNumberFormat="0" applyBorder="0" applyAlignment="0" applyProtection="0"/>
    <xf numFmtId="0" fontId="8" fillId="0" borderId="0">
      <alignment/>
      <protection/>
    </xf>
    <xf numFmtId="0" fontId="0" fillId="0" borderId="0">
      <alignment vertical="center"/>
      <protection/>
    </xf>
    <xf numFmtId="0" fontId="0"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13" fillId="0" borderId="0" applyNumberFormat="0" applyFill="0" applyBorder="0" applyAlignment="0" applyProtection="0"/>
    <xf numFmtId="0" fontId="3" fillId="6" borderId="0" applyNumberFormat="0" applyBorder="0" applyAlignment="0" applyProtection="0"/>
    <xf numFmtId="0" fontId="15" fillId="0" borderId="3" applyNumberFormat="0" applyFill="0" applyAlignment="0" applyProtection="0"/>
    <xf numFmtId="177" fontId="0" fillId="0" borderId="0" applyFont="0" applyFill="0" applyBorder="0" applyAlignment="0" applyProtection="0"/>
    <xf numFmtId="179" fontId="0" fillId="0" borderId="0" applyFont="0" applyFill="0" applyBorder="0" applyAlignment="0" applyProtection="0"/>
    <xf numFmtId="0" fontId="5" fillId="4" borderId="4" applyNumberFormat="0" applyAlignment="0" applyProtection="0"/>
    <xf numFmtId="0" fontId="10" fillId="13" borderId="5" applyNumberFormat="0" applyAlignment="0" applyProtection="0"/>
    <xf numFmtId="0" fontId="18" fillId="0" borderId="0" applyNumberFormat="0" applyFill="0" applyBorder="0" applyAlignment="0" applyProtection="0"/>
    <xf numFmtId="0" fontId="16" fillId="0" borderId="0" applyNumberFormat="0" applyFill="0" applyBorder="0" applyAlignment="0" applyProtection="0"/>
    <xf numFmtId="0" fontId="7" fillId="0" borderId="6"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14" fillId="9" borderId="0" applyNumberFormat="0" applyBorder="0" applyAlignment="0" applyProtection="0"/>
    <xf numFmtId="0" fontId="6" fillId="4" borderId="7" applyNumberFormat="0" applyAlignment="0" applyProtection="0"/>
    <xf numFmtId="0" fontId="11" fillId="7" borderId="4" applyNumberFormat="0" applyAlignment="0" applyProtection="0"/>
    <xf numFmtId="0" fontId="17" fillId="0" borderId="0" applyNumberFormat="0" applyFill="0" applyBorder="0" applyAlignment="0" applyProtection="0"/>
    <xf numFmtId="0" fontId="0" fillId="3" borderId="8" applyNumberFormat="0" applyFont="0" applyAlignment="0" applyProtection="0"/>
  </cellStyleXfs>
  <cellXfs count="357">
    <xf numFmtId="0" fontId="0" fillId="0" borderId="0" xfId="0" applyAlignment="1">
      <alignment vertical="center"/>
    </xf>
    <xf numFmtId="0" fontId="23" fillId="0" borderId="0" xfId="0" applyFont="1" applyAlignment="1">
      <alignment vertical="center"/>
    </xf>
    <xf numFmtId="0" fontId="24" fillId="0" borderId="0" xfId="0" applyFont="1" applyAlignment="1">
      <alignment vertical="center"/>
    </xf>
    <xf numFmtId="0" fontId="21" fillId="0" borderId="9" xfId="0" applyFont="1" applyBorder="1" applyAlignment="1">
      <alignment horizontal="center" vertical="center" wrapText="1"/>
    </xf>
    <xf numFmtId="0" fontId="21" fillId="0" borderId="10" xfId="0" applyFont="1" applyBorder="1" applyAlignment="1">
      <alignment horizontal="center" vertical="center" wrapText="1"/>
    </xf>
    <xf numFmtId="4" fontId="26" fillId="0" borderId="10" xfId="0" applyNumberFormat="1" applyFont="1" applyBorder="1" applyAlignment="1">
      <alignment horizontal="right" vertical="center"/>
    </xf>
    <xf numFmtId="0" fontId="21" fillId="0" borderId="11" xfId="0" applyFont="1" applyBorder="1" applyAlignment="1">
      <alignment horizontal="center" vertical="center" wrapText="1"/>
    </xf>
    <xf numFmtId="0" fontId="21" fillId="0" borderId="12"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9" xfId="0" applyFont="1" applyBorder="1" applyAlignment="1">
      <alignment vertical="center" wrapText="1"/>
    </xf>
    <xf numFmtId="9" fontId="23" fillId="0" borderId="9" xfId="0" applyNumberFormat="1" applyFont="1" applyBorder="1" applyAlignment="1">
      <alignment horizontal="center" vertical="center" wrapText="1"/>
    </xf>
    <xf numFmtId="0" fontId="23" fillId="0" borderId="9" xfId="0" applyFont="1" applyBorder="1" applyAlignment="1">
      <alignment horizontal="left" vertical="center" wrapText="1"/>
    </xf>
    <xf numFmtId="0" fontId="24" fillId="0" borderId="0" xfId="0" applyFont="1" applyFill="1" applyAlignment="1">
      <alignment vertical="center"/>
    </xf>
    <xf numFmtId="0" fontId="24" fillId="0" borderId="0" xfId="0" applyFont="1" applyFill="1" applyAlignment="1">
      <alignment/>
    </xf>
    <xf numFmtId="0" fontId="21" fillId="0" borderId="9"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9" xfId="0" applyFont="1" applyFill="1" applyBorder="1" applyAlignment="1">
      <alignment vertical="center" wrapText="1"/>
    </xf>
    <xf numFmtId="0" fontId="23" fillId="0" borderId="9" xfId="0" applyFont="1" applyFill="1" applyBorder="1" applyAlignment="1">
      <alignment vertical="center" wrapText="1"/>
    </xf>
    <xf numFmtId="0" fontId="23" fillId="0" borderId="9" xfId="0" applyFont="1" applyFill="1" applyBorder="1" applyAlignment="1">
      <alignment/>
    </xf>
    <xf numFmtId="0" fontId="23" fillId="0" borderId="13" xfId="0" applyFont="1" applyFill="1" applyBorder="1" applyAlignment="1">
      <alignment/>
    </xf>
    <xf numFmtId="0" fontId="23" fillId="0" borderId="13" xfId="0" applyFont="1" applyFill="1" applyBorder="1" applyAlignment="1">
      <alignment horizontal="center"/>
    </xf>
    <xf numFmtId="0" fontId="23" fillId="0" borderId="13" xfId="0" applyFont="1" applyFill="1" applyBorder="1" applyAlignment="1">
      <alignment horizontal="center" vertical="center" wrapText="1"/>
    </xf>
    <xf numFmtId="0" fontId="21" fillId="0" borderId="0" xfId="0" applyFont="1" applyAlignment="1" applyProtection="1">
      <alignment vertical="center"/>
      <protection locked="0"/>
    </xf>
    <xf numFmtId="0" fontId="30" fillId="0" borderId="0" xfId="0" applyFont="1" applyAlignment="1" applyProtection="1">
      <alignment vertical="center"/>
      <protection locked="0"/>
    </xf>
    <xf numFmtId="0" fontId="0" fillId="0" borderId="0" xfId="0" applyAlignment="1" applyProtection="1">
      <alignment vertical="center"/>
      <protection locked="0"/>
    </xf>
    <xf numFmtId="0" fontId="21" fillId="0" borderId="0" xfId="0" applyFont="1" applyAlignment="1" applyProtection="1">
      <alignment vertical="center"/>
      <protection locked="0"/>
    </xf>
    <xf numFmtId="0" fontId="21" fillId="4" borderId="13" xfId="0" applyNumberFormat="1" applyFont="1" applyFill="1" applyBorder="1" applyAlignment="1" applyProtection="1">
      <alignment horizontal="center" vertical="center" wrapText="1"/>
      <protection locked="0"/>
    </xf>
    <xf numFmtId="0" fontId="21" fillId="0" borderId="9" xfId="0" applyFont="1" applyBorder="1" applyAlignment="1" applyProtection="1">
      <alignment horizontal="center" vertical="center" wrapText="1"/>
      <protection locked="0"/>
    </xf>
    <xf numFmtId="0" fontId="0" fillId="0" borderId="9" xfId="0" applyBorder="1" applyAlignment="1" applyProtection="1">
      <alignment vertical="center"/>
      <protection locked="0"/>
    </xf>
    <xf numFmtId="49" fontId="21" fillId="0" borderId="9" xfId="46" applyNumberFormat="1" applyFont="1" applyFill="1" applyBorder="1" applyAlignment="1" applyProtection="1">
      <alignment horizontal="center" vertical="center" wrapText="1"/>
      <protection locked="0"/>
    </xf>
    <xf numFmtId="0" fontId="30" fillId="0" borderId="11" xfId="0" applyFont="1" applyBorder="1" applyAlignment="1" applyProtection="1">
      <alignment vertical="center" wrapText="1"/>
      <protection locked="0"/>
    </xf>
    <xf numFmtId="0" fontId="30" fillId="0" borderId="9" xfId="0" applyFont="1" applyBorder="1" applyAlignment="1" applyProtection="1">
      <alignment vertical="center"/>
      <protection locked="0"/>
    </xf>
    <xf numFmtId="2" fontId="30" fillId="0" borderId="9" xfId="0" applyNumberFormat="1" applyFont="1" applyBorder="1" applyAlignment="1" applyProtection="1">
      <alignment vertical="center"/>
      <protection locked="0"/>
    </xf>
    <xf numFmtId="0" fontId="21" fillId="0" borderId="0" xfId="0" applyFont="1" applyAlignment="1" applyProtection="1">
      <alignment horizontal="right" vertical="center"/>
      <protection locked="0"/>
    </xf>
    <xf numFmtId="0" fontId="30" fillId="0" borderId="9" xfId="0" applyFont="1" applyBorder="1" applyAlignment="1" applyProtection="1">
      <alignment horizontal="center" vertical="center"/>
      <protection locked="0"/>
    </xf>
    <xf numFmtId="49" fontId="30" fillId="0" borderId="9" xfId="0" applyNumberFormat="1" applyFont="1" applyFill="1" applyBorder="1" applyAlignment="1" applyProtection="1">
      <alignment horizontal="left" vertical="center" wrapText="1"/>
      <protection locked="0"/>
    </xf>
    <xf numFmtId="0" fontId="30" fillId="0" borderId="9" xfId="0" applyFont="1" applyBorder="1" applyAlignment="1" applyProtection="1">
      <alignment horizontal="center" vertical="center" wrapText="1"/>
      <protection/>
    </xf>
    <xf numFmtId="0" fontId="30" fillId="0" borderId="9" xfId="0" applyFont="1" applyBorder="1" applyAlignment="1" applyProtection="1">
      <alignment vertical="center" wrapText="1"/>
      <protection locked="0"/>
    </xf>
    <xf numFmtId="49" fontId="30" fillId="0" borderId="9" xfId="46" applyNumberFormat="1" applyFont="1" applyFill="1" applyBorder="1" applyAlignment="1" applyProtection="1">
      <alignment vertical="center" wrapText="1"/>
      <protection locked="0"/>
    </xf>
    <xf numFmtId="4" fontId="30" fillId="0" borderId="9" xfId="0" applyNumberFormat="1" applyFont="1" applyBorder="1" applyAlignment="1" applyProtection="1">
      <alignment vertical="center"/>
      <protection locked="0"/>
    </xf>
    <xf numFmtId="0" fontId="23" fillId="0" borderId="0" xfId="44" applyFont="1" applyProtection="1">
      <alignment/>
      <protection locked="0"/>
    </xf>
    <xf numFmtId="0" fontId="31" fillId="0" borderId="0" xfId="44" applyFont="1" applyProtection="1">
      <alignment/>
      <protection locked="0"/>
    </xf>
    <xf numFmtId="10" fontId="31" fillId="0" borderId="0" xfId="44" applyNumberFormat="1" applyFont="1" applyProtection="1">
      <alignment/>
      <protection locked="0"/>
    </xf>
    <xf numFmtId="10" fontId="0" fillId="0" borderId="0" xfId="0" applyNumberFormat="1" applyAlignment="1" applyProtection="1">
      <alignment vertical="center"/>
      <protection locked="0"/>
    </xf>
    <xf numFmtId="0" fontId="32" fillId="0" borderId="0" xfId="44" applyFont="1" applyAlignment="1" applyProtection="1">
      <alignment horizontal="center" vertical="center" wrapText="1"/>
      <protection locked="0"/>
    </xf>
    <xf numFmtId="0" fontId="33" fillId="0" borderId="0" xfId="44" applyFont="1" applyAlignment="1" applyProtection="1">
      <alignment horizontal="center" vertical="center" wrapText="1"/>
      <protection locked="0"/>
    </xf>
    <xf numFmtId="10" fontId="33" fillId="0" borderId="0" xfId="44" applyNumberFormat="1" applyFont="1" applyAlignment="1" applyProtection="1">
      <alignment horizontal="center" vertical="center" wrapText="1"/>
      <protection locked="0"/>
    </xf>
    <xf numFmtId="0" fontId="21" fillId="4" borderId="9" xfId="44" applyNumberFormat="1" applyFont="1" applyFill="1" applyBorder="1" applyAlignment="1" applyProtection="1">
      <alignment horizontal="center" vertical="center" wrapText="1"/>
      <protection locked="0"/>
    </xf>
    <xf numFmtId="0" fontId="21" fillId="4" borderId="14" xfId="44" applyNumberFormat="1" applyFont="1" applyFill="1" applyBorder="1" applyAlignment="1" applyProtection="1">
      <alignment horizontal="centerContinuous" vertical="center"/>
      <protection locked="0"/>
    </xf>
    <xf numFmtId="0" fontId="23" fillId="4" borderId="14" xfId="44" applyNumberFormat="1" applyFont="1" applyFill="1" applyBorder="1" applyAlignment="1" applyProtection="1">
      <alignment horizontal="centerContinuous" vertical="center"/>
      <protection locked="0"/>
    </xf>
    <xf numFmtId="0" fontId="23" fillId="4" borderId="15" xfId="44" applyNumberFormat="1" applyFont="1" applyFill="1" applyBorder="1" applyAlignment="1" applyProtection="1">
      <alignment horizontal="centerContinuous" vertical="center"/>
      <protection locked="0"/>
    </xf>
    <xf numFmtId="49" fontId="33" fillId="0" borderId="9" xfId="44" applyNumberFormat="1" applyFont="1" applyFill="1" applyBorder="1" applyAlignment="1" applyProtection="1">
      <alignment horizontal="left" vertical="center" wrapText="1"/>
      <protection locked="0"/>
    </xf>
    <xf numFmtId="4" fontId="21" fillId="0" borderId="15" xfId="44" applyNumberFormat="1" applyFont="1" applyFill="1" applyBorder="1" applyAlignment="1" applyProtection="1">
      <alignment horizontal="center" vertical="center" wrapText="1"/>
      <protection/>
    </xf>
    <xf numFmtId="4" fontId="21" fillId="0" borderId="14" xfId="44" applyNumberFormat="1" applyFont="1" applyFill="1" applyBorder="1" applyAlignment="1" applyProtection="1">
      <alignment horizontal="center" vertical="center" wrapText="1"/>
      <protection locked="0"/>
    </xf>
    <xf numFmtId="4" fontId="21" fillId="0" borderId="9" xfId="44" applyNumberFormat="1" applyFont="1" applyFill="1" applyBorder="1" applyAlignment="1" applyProtection="1">
      <alignment horizontal="center" vertical="center" wrapText="1"/>
      <protection/>
    </xf>
    <xf numFmtId="4" fontId="33" fillId="0" borderId="15" xfId="44" applyNumberFormat="1" applyFont="1" applyFill="1" applyBorder="1" applyAlignment="1" applyProtection="1">
      <alignment horizontal="right" vertical="center" wrapText="1"/>
      <protection locked="0"/>
    </xf>
    <xf numFmtId="4" fontId="33" fillId="0" borderId="14" xfId="44" applyNumberFormat="1" applyFont="1" applyFill="1" applyBorder="1" applyAlignment="1" applyProtection="1">
      <alignment horizontal="right" vertical="center" wrapText="1"/>
      <protection locked="0"/>
    </xf>
    <xf numFmtId="4" fontId="33" fillId="0" borderId="9" xfId="44" applyNumberFormat="1" applyFont="1" applyFill="1" applyBorder="1" applyAlignment="1" applyProtection="1">
      <alignment horizontal="right" vertical="center" wrapText="1"/>
      <protection locked="0"/>
    </xf>
    <xf numFmtId="10" fontId="31" fillId="0" borderId="9" xfId="44" applyNumberFormat="1" applyFont="1" applyBorder="1" applyProtection="1">
      <alignment/>
      <protection locked="0"/>
    </xf>
    <xf numFmtId="0" fontId="33" fillId="0" borderId="0" xfId="44" applyFont="1" applyBorder="1" applyAlignment="1" applyProtection="1">
      <alignment horizontal="left"/>
      <protection locked="0"/>
    </xf>
    <xf numFmtId="0" fontId="33" fillId="0" borderId="0" xfId="44" applyFont="1" applyProtection="1">
      <alignment/>
      <protection locked="0"/>
    </xf>
    <xf numFmtId="0" fontId="21" fillId="0" borderId="0" xfId="44" applyFont="1" applyAlignment="1" applyProtection="1">
      <alignment horizontal="right" vertical="center" wrapText="1"/>
      <protection locked="0"/>
    </xf>
    <xf numFmtId="0" fontId="23" fillId="0" borderId="0" xfId="44" applyFont="1" applyAlignment="1" applyProtection="1">
      <alignment horizontal="center" vertical="center" wrapText="1"/>
      <protection locked="0"/>
    </xf>
    <xf numFmtId="0" fontId="31" fillId="0" borderId="9" xfId="44" applyFont="1" applyBorder="1" applyProtection="1">
      <alignment/>
      <protection locked="0"/>
    </xf>
    <xf numFmtId="0" fontId="34" fillId="0" borderId="0" xfId="0" applyNumberFormat="1" applyFont="1" applyFill="1" applyAlignment="1" applyProtection="1">
      <alignment horizontal="center" vertical="center" wrapText="1"/>
      <protection locked="0"/>
    </xf>
    <xf numFmtId="0" fontId="21" fillId="0" borderId="0" xfId="42" applyFont="1" applyAlignment="1" applyProtection="1">
      <alignment vertical="center"/>
      <protection locked="0"/>
    </xf>
    <xf numFmtId="0" fontId="21" fillId="4" borderId="9" xfId="0" applyNumberFormat="1" applyFont="1" applyFill="1" applyBorder="1" applyAlignment="1" applyProtection="1">
      <alignment horizontal="center" vertical="center" wrapText="1"/>
      <protection/>
    </xf>
    <xf numFmtId="0" fontId="0" fillId="0" borderId="9" xfId="0" applyBorder="1" applyAlignment="1">
      <alignment vertical="center"/>
    </xf>
    <xf numFmtId="0" fontId="0" fillId="0" borderId="9" xfId="0" applyBorder="1" applyAlignment="1">
      <alignment horizontal="center" vertical="center"/>
    </xf>
    <xf numFmtId="0" fontId="21" fillId="0" borderId="0" xfId="0" applyNumberFormat="1" applyFont="1" applyFill="1" applyAlignment="1" applyProtection="1">
      <alignment horizontal="right" vertical="center" wrapText="1"/>
      <protection locked="0"/>
    </xf>
    <xf numFmtId="0" fontId="21" fillId="0" borderId="13" xfId="0" applyFont="1" applyBorder="1" applyAlignment="1" applyProtection="1">
      <alignment horizontal="center" vertical="center" wrapText="1"/>
      <protection locked="0"/>
    </xf>
    <xf numFmtId="0" fontId="21" fillId="4" borderId="16" xfId="0" applyNumberFormat="1" applyFont="1" applyFill="1" applyBorder="1" applyAlignment="1" applyProtection="1">
      <alignment horizontal="center" vertical="center" wrapText="1"/>
      <protection locked="0"/>
    </xf>
    <xf numFmtId="0" fontId="21" fillId="4" borderId="16" xfId="0" applyNumberFormat="1" applyFont="1" applyFill="1" applyBorder="1" applyAlignment="1" applyProtection="1">
      <alignment horizontal="center" vertical="center" wrapText="1"/>
      <protection/>
    </xf>
    <xf numFmtId="0" fontId="21" fillId="0" borderId="13" xfId="0" applyFont="1" applyBorder="1" applyAlignment="1" applyProtection="1">
      <alignment horizontal="center" vertical="center" wrapText="1"/>
      <protection/>
    </xf>
    <xf numFmtId="49" fontId="23" fillId="0" borderId="17" xfId="0" applyNumberFormat="1" applyFont="1" applyFill="1" applyBorder="1" applyAlignment="1" applyProtection="1">
      <alignment horizontal="left" vertical="center" wrapText="1"/>
      <protection locked="0"/>
    </xf>
    <xf numFmtId="181" fontId="21" fillId="0" borderId="17" xfId="0" applyNumberFormat="1" applyFont="1" applyFill="1" applyBorder="1" applyAlignment="1" applyProtection="1">
      <alignment horizontal="left" vertical="center" wrapText="1"/>
      <protection locked="0"/>
    </xf>
    <xf numFmtId="0" fontId="21" fillId="0" borderId="17" xfId="0" applyNumberFormat="1" applyFont="1" applyFill="1" applyBorder="1" applyAlignment="1" applyProtection="1">
      <alignment horizontal="left" vertical="center" wrapText="1"/>
      <protection locked="0"/>
    </xf>
    <xf numFmtId="0" fontId="23" fillId="0" borderId="9" xfId="0" applyNumberFormat="1" applyFont="1" applyFill="1" applyBorder="1" applyAlignment="1" applyProtection="1">
      <alignment horizontal="left" vertical="center" wrapText="1"/>
      <protection locked="0"/>
    </xf>
    <xf numFmtId="4" fontId="0" fillId="0" borderId="9" xfId="0" applyNumberFormat="1" applyBorder="1" applyAlignment="1" applyProtection="1">
      <alignment vertical="center"/>
      <protection locked="0"/>
    </xf>
    <xf numFmtId="0" fontId="34" fillId="0" borderId="9" xfId="0" applyNumberFormat="1" applyFont="1" applyFill="1" applyBorder="1" applyAlignment="1" applyProtection="1">
      <alignment horizontal="center" vertical="center" wrapText="1"/>
      <protection locked="0"/>
    </xf>
    <xf numFmtId="0" fontId="26" fillId="0" borderId="9" xfId="0" applyNumberFormat="1" applyFont="1" applyFill="1" applyBorder="1" applyAlignment="1" applyProtection="1">
      <alignment horizontal="center" vertical="center" wrapText="1"/>
      <protection locked="0"/>
    </xf>
    <xf numFmtId="0" fontId="21" fillId="0" borderId="9" xfId="0" applyFont="1" applyBorder="1" applyAlignment="1" applyProtection="1">
      <alignment horizontal="center" vertical="center" wrapText="1"/>
      <protection/>
    </xf>
    <xf numFmtId="0" fontId="33" fillId="0" borderId="0" xfId="0" applyNumberFormat="1" applyFont="1" applyFill="1" applyAlignment="1" applyProtection="1">
      <alignment horizontal="center" vertical="center" wrapText="1"/>
      <protection locked="0"/>
    </xf>
    <xf numFmtId="0" fontId="21" fillId="4" borderId="9" xfId="0" applyNumberFormat="1" applyFont="1" applyFill="1" applyBorder="1" applyAlignment="1" applyProtection="1">
      <alignment horizontal="center" vertical="center" wrapText="1"/>
      <protection locked="0"/>
    </xf>
    <xf numFmtId="0" fontId="21" fillId="0" borderId="9" xfId="0" applyNumberFormat="1" applyFont="1" applyFill="1" applyBorder="1" applyAlignment="1" applyProtection="1">
      <alignment horizontal="center" vertical="center" wrapText="1"/>
      <protection locked="0"/>
    </xf>
    <xf numFmtId="0" fontId="23" fillId="0" borderId="9"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vertical="center" wrapText="1"/>
      <protection locked="0"/>
    </xf>
    <xf numFmtId="0" fontId="21" fillId="0" borderId="9" xfId="0" applyNumberFormat="1" applyFont="1" applyFill="1" applyBorder="1" applyAlignment="1" applyProtection="1">
      <alignment horizontal="left" vertical="center" wrapText="1"/>
      <protection locked="0"/>
    </xf>
    <xf numFmtId="0" fontId="35" fillId="0" borderId="0" xfId="42" applyFont="1" applyAlignment="1" applyProtection="1">
      <alignment vertical="center"/>
      <protection locked="0"/>
    </xf>
    <xf numFmtId="0" fontId="21" fillId="0" borderId="0" xfId="42" applyFont="1" applyAlignment="1" applyProtection="1">
      <alignment horizontal="center" vertical="center"/>
      <protection locked="0"/>
    </xf>
    <xf numFmtId="0" fontId="0" fillId="0" borderId="0" xfId="0" applyAlignment="1" applyProtection="1">
      <alignment horizontal="center" vertical="center"/>
      <protection locked="0"/>
    </xf>
    <xf numFmtId="0" fontId="21" fillId="0" borderId="0" xfId="42" applyFont="1" applyAlignment="1" applyProtection="1">
      <alignment horizontal="right" vertical="center"/>
      <protection locked="0"/>
    </xf>
    <xf numFmtId="0" fontId="21" fillId="0" borderId="9" xfId="42" applyFont="1" applyBorder="1" applyAlignment="1" applyProtection="1">
      <alignment horizontal="center" vertical="center"/>
      <protection locked="0"/>
    </xf>
    <xf numFmtId="0" fontId="21" fillId="0" borderId="9" xfId="42" applyFont="1" applyBorder="1" applyAlignment="1" applyProtection="1">
      <alignment horizontal="center" vertical="center" wrapText="1"/>
      <protection locked="0"/>
    </xf>
    <xf numFmtId="0" fontId="30" fillId="0" borderId="9" xfId="0" applyFont="1" applyFill="1" applyBorder="1" applyAlignment="1" applyProtection="1">
      <alignment horizontal="left" vertical="center" wrapText="1"/>
      <protection locked="0"/>
    </xf>
    <xf numFmtId="182" fontId="30" fillId="0" borderId="9" xfId="0" applyNumberFormat="1" applyFont="1" applyFill="1" applyBorder="1" applyAlignment="1" applyProtection="1">
      <alignment vertical="center"/>
      <protection locked="0"/>
    </xf>
    <xf numFmtId="0" fontId="30" fillId="0" borderId="9" xfId="43" applyFont="1" applyFill="1" applyBorder="1" applyAlignment="1" applyProtection="1">
      <alignment horizontal="left" vertical="center" wrapText="1"/>
      <protection locked="0"/>
    </xf>
    <xf numFmtId="0" fontId="30" fillId="0" borderId="9" xfId="42" applyFont="1" applyBorder="1" applyAlignment="1" applyProtection="1">
      <alignment horizontal="center" vertical="center"/>
      <protection locked="0"/>
    </xf>
    <xf numFmtId="0" fontId="30" fillId="0" borderId="9" xfId="0" applyNumberFormat="1" applyFont="1" applyFill="1" applyBorder="1" applyAlignment="1" applyProtection="1">
      <alignment vertical="center"/>
      <protection locked="0"/>
    </xf>
    <xf numFmtId="0" fontId="30" fillId="0" borderId="9" xfId="43" applyFont="1" applyBorder="1" applyAlignment="1" applyProtection="1">
      <alignment horizontal="left" vertical="center" wrapText="1"/>
      <protection locked="0"/>
    </xf>
    <xf numFmtId="0" fontId="30" fillId="0" borderId="9" xfId="0" applyNumberFormat="1" applyFont="1" applyFill="1" applyBorder="1" applyAlignment="1" applyProtection="1">
      <alignment horizontal="left" vertical="center" wrapText="1"/>
      <protection locked="0"/>
    </xf>
    <xf numFmtId="0" fontId="30" fillId="0" borderId="9" xfId="42" applyFont="1" applyBorder="1" applyAlignment="1" applyProtection="1">
      <alignment vertical="center"/>
      <protection locked="0"/>
    </xf>
    <xf numFmtId="0" fontId="30" fillId="0" borderId="17" xfId="0" applyNumberFormat="1" applyFont="1" applyFill="1" applyBorder="1" applyAlignment="1" applyProtection="1">
      <alignment horizontal="left" vertical="center" wrapText="1"/>
      <protection locked="0"/>
    </xf>
    <xf numFmtId="0" fontId="30" fillId="0" borderId="9" xfId="45" applyNumberFormat="1" applyFont="1" applyFill="1" applyBorder="1" applyAlignment="1" applyProtection="1">
      <alignment vertical="center"/>
      <protection locked="0"/>
    </xf>
    <xf numFmtId="3" fontId="30" fillId="0" borderId="9" xfId="0" applyNumberFormat="1" applyFont="1" applyFill="1" applyBorder="1" applyAlignment="1" applyProtection="1">
      <alignment horizontal="left" vertical="center"/>
      <protection locked="0"/>
    </xf>
    <xf numFmtId="0" fontId="38" fillId="0" borderId="0" xfId="0" applyFont="1" applyAlignment="1" applyProtection="1">
      <alignment horizontal="center"/>
      <protection locked="0"/>
    </xf>
    <xf numFmtId="0" fontId="0" fillId="0" borderId="0" xfId="0" applyFont="1" applyBorder="1" applyAlignment="1" applyProtection="1">
      <alignment horizontal="left"/>
      <protection locked="0"/>
    </xf>
    <xf numFmtId="4" fontId="0" fillId="0" borderId="0" xfId="0" applyNumberFormat="1" applyAlignment="1" applyProtection="1">
      <alignment vertical="center"/>
      <protection locked="0"/>
    </xf>
    <xf numFmtId="183" fontId="30" fillId="4" borderId="9" xfId="47" applyNumberFormat="1" applyFont="1" applyFill="1" applyBorder="1" applyAlignment="1" applyProtection="1">
      <alignment horizontal="center" vertical="center" wrapText="1"/>
      <protection/>
    </xf>
    <xf numFmtId="0" fontId="30" fillId="4" borderId="9" xfId="47" applyFont="1" applyFill="1" applyBorder="1" applyAlignment="1">
      <alignment horizontal="center" vertical="center" wrapText="1"/>
      <protection/>
    </xf>
    <xf numFmtId="0" fontId="8" fillId="0" borderId="0" xfId="47" applyFont="1" applyFill="1" applyAlignment="1">
      <alignment horizontal="center" vertical="center" wrapText="1"/>
      <protection/>
    </xf>
    <xf numFmtId="0" fontId="0" fillId="0" borderId="0" xfId="0" applyFont="1" applyAlignment="1" applyProtection="1">
      <alignment vertical="center"/>
      <protection locked="0"/>
    </xf>
    <xf numFmtId="0" fontId="29" fillId="4" borderId="16" xfId="0" applyNumberFormat="1" applyFont="1" applyFill="1" applyBorder="1" applyAlignment="1" applyProtection="1">
      <alignment horizontal="center" vertical="center" wrapText="1"/>
      <protection locked="0"/>
    </xf>
    <xf numFmtId="0" fontId="30" fillId="0" borderId="0" xfId="43" applyFont="1" applyAlignment="1" applyProtection="1">
      <alignment vertical="center"/>
      <protection locked="0"/>
    </xf>
    <xf numFmtId="0" fontId="30" fillId="0" borderId="0" xfId="43" applyFont="1" applyProtection="1">
      <alignment/>
      <protection locked="0"/>
    </xf>
    <xf numFmtId="0" fontId="0" fillId="4" borderId="0" xfId="0" applyFill="1" applyAlignment="1">
      <alignment vertical="center"/>
    </xf>
    <xf numFmtId="184" fontId="0" fillId="0" borderId="0" xfId="0" applyNumberFormat="1" applyAlignment="1" applyProtection="1">
      <alignment horizontal="center" vertical="center"/>
      <protection locked="0"/>
    </xf>
    <xf numFmtId="0" fontId="30" fillId="0" borderId="0" xfId="43" applyFont="1" applyFill="1" applyAlignment="1" applyProtection="1">
      <alignment horizontal="left" vertical="center"/>
      <protection locked="0"/>
    </xf>
    <xf numFmtId="0" fontId="30" fillId="0" borderId="0" xfId="43" applyFont="1" applyAlignment="1" applyProtection="1">
      <alignment horizontal="right"/>
      <protection locked="0"/>
    </xf>
    <xf numFmtId="0" fontId="30" fillId="0" borderId="9" xfId="0" applyFont="1" applyFill="1" applyBorder="1" applyAlignment="1">
      <alignment horizontal="center" vertical="center" wrapText="1"/>
    </xf>
    <xf numFmtId="2" fontId="30" fillId="0" borderId="9" xfId="0" applyNumberFormat="1" applyFont="1" applyBorder="1" applyAlignment="1">
      <alignment horizontal="center" vertical="center" wrapText="1"/>
    </xf>
    <xf numFmtId="0" fontId="30" fillId="0" borderId="9" xfId="0" applyFont="1" applyBorder="1" applyAlignment="1">
      <alignment horizontal="center" vertical="center" wrapText="1"/>
    </xf>
    <xf numFmtId="0" fontId="30" fillId="4" borderId="9" xfId="0" applyFont="1" applyFill="1" applyBorder="1" applyAlignment="1">
      <alignment horizontal="left" vertical="center" wrapText="1"/>
    </xf>
    <xf numFmtId="2" fontId="30" fillId="4" borderId="9" xfId="0" applyNumberFormat="1" applyFont="1" applyFill="1" applyBorder="1" applyAlignment="1" applyProtection="1">
      <alignment horizontal="center" vertical="center" wrapText="1"/>
      <protection/>
    </xf>
    <xf numFmtId="2" fontId="30" fillId="4" borderId="9" xfId="0" applyNumberFormat="1" applyFont="1" applyFill="1" applyBorder="1" applyAlignment="1">
      <alignment horizontal="center" vertical="center" wrapText="1"/>
    </xf>
    <xf numFmtId="0" fontId="30" fillId="4" borderId="9" xfId="0" applyFont="1" applyFill="1" applyBorder="1" applyAlignment="1">
      <alignment horizontal="center" vertical="center" wrapText="1"/>
    </xf>
    <xf numFmtId="0" fontId="30" fillId="0" borderId="0" xfId="43" applyFont="1" applyAlignment="1" applyProtection="1">
      <alignment horizontal="right" vertical="center"/>
      <protection locked="0"/>
    </xf>
    <xf numFmtId="0" fontId="40" fillId="0" borderId="0" xfId="0" applyFont="1" applyAlignment="1" applyProtection="1">
      <alignment vertical="center"/>
      <protection locked="0"/>
    </xf>
    <xf numFmtId="184" fontId="21" fillId="0" borderId="0" xfId="0" applyNumberFormat="1" applyFont="1" applyAlignment="1" applyProtection="1">
      <alignment horizontal="center" vertical="center"/>
      <protection locked="0"/>
    </xf>
    <xf numFmtId="184" fontId="21" fillId="0" borderId="13" xfId="0" applyNumberFormat="1" applyFont="1" applyBorder="1" applyAlignment="1" applyProtection="1">
      <alignment horizontal="center" vertical="center" wrapText="1"/>
      <protection locked="0"/>
    </xf>
    <xf numFmtId="49" fontId="30" fillId="0" borderId="9" xfId="46" applyNumberFormat="1" applyFont="1" applyFill="1" applyBorder="1" applyAlignment="1" applyProtection="1">
      <alignment horizontal="center" vertical="center" wrapText="1"/>
      <protection locked="0"/>
    </xf>
    <xf numFmtId="184" fontId="30" fillId="0" borderId="9" xfId="0" applyNumberFormat="1" applyFont="1" applyBorder="1" applyAlignment="1" applyProtection="1">
      <alignment horizontal="center" vertical="center"/>
      <protection/>
    </xf>
    <xf numFmtId="49" fontId="30" fillId="0" borderId="9" xfId="46" applyNumberFormat="1" applyFont="1" applyFill="1" applyBorder="1" applyAlignment="1" applyProtection="1">
      <alignment horizontal="left" vertical="center" wrapText="1"/>
      <protection locked="0"/>
    </xf>
    <xf numFmtId="0" fontId="41" fillId="0" borderId="9" xfId="0" applyFont="1" applyBorder="1" applyAlignment="1" applyProtection="1">
      <alignment vertical="center"/>
      <protection locked="0"/>
    </xf>
    <xf numFmtId="4" fontId="42" fillId="0" borderId="15" xfId="46" applyNumberFormat="1" applyFont="1" applyFill="1" applyBorder="1" applyAlignment="1" applyProtection="1">
      <alignment horizontal="right" vertical="center" wrapText="1"/>
      <protection locked="0"/>
    </xf>
    <xf numFmtId="4" fontId="42" fillId="0" borderId="15" xfId="46" applyNumberFormat="1" applyFont="1" applyFill="1" applyBorder="1" applyAlignment="1" applyProtection="1">
      <alignment horizontal="center" vertical="center" wrapText="1"/>
      <protection/>
    </xf>
    <xf numFmtId="4" fontId="42" fillId="0" borderId="9" xfId="46" applyNumberFormat="1" applyFont="1" applyFill="1" applyBorder="1" applyAlignment="1" applyProtection="1">
      <alignment horizontal="right" vertical="center" wrapText="1"/>
      <protection locked="0"/>
    </xf>
    <xf numFmtId="0" fontId="40" fillId="0" borderId="9" xfId="0" applyFont="1" applyBorder="1" applyAlignment="1" applyProtection="1">
      <alignment vertical="center"/>
      <protection locked="0"/>
    </xf>
    <xf numFmtId="0" fontId="43" fillId="0" borderId="0" xfId="0" applyFont="1" applyAlignment="1">
      <alignment vertical="center"/>
    </xf>
    <xf numFmtId="0" fontId="21" fillId="0" borderId="9" xfId="42" applyFont="1" applyBorder="1" applyAlignment="1" applyProtection="1" quotePrefix="1">
      <alignment horizontal="center" vertical="center"/>
      <protection locked="0"/>
    </xf>
    <xf numFmtId="0" fontId="36" fillId="0" borderId="9" xfId="42" applyFont="1" applyBorder="1" applyAlignment="1" applyProtection="1" quotePrefix="1">
      <alignment horizontal="center" vertical="center"/>
      <protection locked="0"/>
    </xf>
    <xf numFmtId="185" fontId="30" fillId="0" borderId="0" xfId="43" applyNumberFormat="1" applyFont="1" applyAlignment="1" applyProtection="1">
      <alignment vertical="center"/>
      <protection locked="0"/>
    </xf>
    <xf numFmtId="185" fontId="0" fillId="4" borderId="0" xfId="0" applyNumberFormat="1" applyFill="1" applyAlignment="1">
      <alignment vertical="center"/>
    </xf>
    <xf numFmtId="184" fontId="21" fillId="4" borderId="16" xfId="0" applyNumberFormat="1" applyFont="1" applyFill="1" applyBorder="1" applyAlignment="1" applyProtection="1">
      <alignment horizontal="center" vertical="center" wrapText="1"/>
      <protection/>
    </xf>
    <xf numFmtId="184" fontId="21" fillId="0" borderId="13" xfId="0" applyNumberFormat="1" applyFont="1" applyBorder="1" applyAlignment="1" applyProtection="1">
      <alignment horizontal="center" vertical="center" wrapText="1"/>
      <protection/>
    </xf>
    <xf numFmtId="184" fontId="34" fillId="0" borderId="9" xfId="0" applyNumberFormat="1" applyFont="1" applyFill="1" applyBorder="1" applyAlignment="1" applyProtection="1">
      <alignment horizontal="center" vertical="center" wrapText="1"/>
      <protection locked="0"/>
    </xf>
    <xf numFmtId="184" fontId="26" fillId="0" borderId="9" xfId="0" applyNumberFormat="1" applyFont="1" applyFill="1" applyBorder="1" applyAlignment="1" applyProtection="1">
      <alignment horizontal="center" vertical="center" wrapText="1"/>
      <protection locked="0"/>
    </xf>
    <xf numFmtId="184" fontId="21" fillId="4" borderId="9" xfId="0" applyNumberFormat="1" applyFont="1" applyFill="1" applyBorder="1" applyAlignment="1" applyProtection="1">
      <alignment horizontal="center" vertical="center" wrapText="1"/>
      <protection/>
    </xf>
    <xf numFmtId="184" fontId="21" fillId="0" borderId="9" xfId="0" applyNumberFormat="1" applyFont="1" applyBorder="1" applyAlignment="1" applyProtection="1">
      <alignment horizontal="center" vertical="center" wrapText="1"/>
      <protection/>
    </xf>
    <xf numFmtId="184" fontId="0" fillId="0" borderId="9" xfId="0" applyNumberFormat="1" applyBorder="1" applyAlignment="1" applyProtection="1">
      <alignment horizontal="center" vertical="center"/>
      <protection locked="0"/>
    </xf>
    <xf numFmtId="0" fontId="21" fillId="0" borderId="0" xfId="0" applyFont="1" applyFill="1" applyAlignment="1" applyProtection="1">
      <alignment vertical="center"/>
      <protection locked="0"/>
    </xf>
    <xf numFmtId="0" fontId="0" fillId="0" borderId="0" xfId="0" applyFill="1" applyAlignment="1" applyProtection="1">
      <alignment vertical="center"/>
      <protection locked="0"/>
    </xf>
    <xf numFmtId="0" fontId="0" fillId="0" borderId="0" xfId="0" applyFont="1" applyFill="1" applyBorder="1" applyAlignment="1" applyProtection="1">
      <alignment/>
      <protection locked="0"/>
    </xf>
    <xf numFmtId="0" fontId="38" fillId="0" borderId="0" xfId="0" applyFont="1" applyFill="1" applyAlignment="1" applyProtection="1">
      <alignment horizontal="center"/>
      <protection locked="0"/>
    </xf>
    <xf numFmtId="0" fontId="0" fillId="0" borderId="0" xfId="0" applyFill="1" applyAlignment="1">
      <alignment vertical="center"/>
    </xf>
    <xf numFmtId="0" fontId="0" fillId="0" borderId="9" xfId="0" applyFill="1" applyBorder="1" applyAlignment="1">
      <alignment vertical="center"/>
    </xf>
    <xf numFmtId="0" fontId="0" fillId="0" borderId="9" xfId="0" applyFill="1" applyBorder="1" applyAlignment="1">
      <alignment horizontal="center" vertical="center"/>
    </xf>
    <xf numFmtId="186" fontId="30" fillId="0" borderId="9" xfId="42" applyNumberFormat="1" applyFont="1" applyBorder="1" applyAlignment="1" applyProtection="1">
      <alignment horizontal="center" vertical="center"/>
      <protection/>
    </xf>
    <xf numFmtId="186" fontId="30" fillId="0" borderId="9" xfId="42" applyNumberFormat="1" applyFont="1" applyBorder="1" applyAlignment="1" applyProtection="1">
      <alignment horizontal="center" vertical="center"/>
      <protection locked="0"/>
    </xf>
    <xf numFmtId="184" fontId="30" fillId="0" borderId="9" xfId="0" applyNumberFormat="1" applyFont="1" applyFill="1" applyBorder="1" applyAlignment="1" applyProtection="1">
      <alignment horizontal="center" vertical="center"/>
      <protection/>
    </xf>
    <xf numFmtId="184" fontId="30" fillId="0" borderId="9" xfId="0" applyNumberFormat="1" applyFont="1" applyFill="1" applyBorder="1" applyAlignment="1" applyProtection="1">
      <alignment horizontal="center" vertical="center"/>
      <protection locked="0"/>
    </xf>
    <xf numFmtId="184" fontId="36" fillId="0" borderId="9" xfId="42" applyNumberFormat="1" applyFont="1" applyBorder="1" applyAlignment="1" applyProtection="1">
      <alignment horizontal="center" vertical="center"/>
      <protection/>
    </xf>
    <xf numFmtId="184" fontId="30" fillId="0" borderId="9" xfId="42" applyNumberFormat="1" applyFont="1" applyBorder="1" applyAlignment="1" applyProtection="1">
      <alignment horizontal="center" vertical="center"/>
      <protection locked="0"/>
    </xf>
    <xf numFmtId="184" fontId="30" fillId="0" borderId="9" xfId="0" applyNumberFormat="1" applyFont="1" applyFill="1" applyBorder="1" applyAlignment="1" applyProtection="1">
      <alignment horizontal="center" vertical="center" wrapText="1"/>
      <protection locked="0"/>
    </xf>
    <xf numFmtId="184" fontId="30" fillId="0" borderId="17" xfId="0" applyNumberFormat="1" applyFont="1" applyFill="1" applyBorder="1" applyAlignment="1" applyProtection="1">
      <alignment horizontal="center" vertical="center" wrapText="1"/>
      <protection locked="0"/>
    </xf>
    <xf numFmtId="184" fontId="30" fillId="0" borderId="9" xfId="45" applyNumberFormat="1" applyFont="1" applyFill="1" applyBorder="1" applyAlignment="1" applyProtection="1">
      <alignment horizontal="center" vertical="center"/>
      <protection locked="0"/>
    </xf>
    <xf numFmtId="184" fontId="30" fillId="0" borderId="9" xfId="0" applyNumberFormat="1" applyFont="1" applyBorder="1" applyAlignment="1" applyProtection="1">
      <alignment horizontal="center" vertical="center"/>
      <protection locked="0"/>
    </xf>
    <xf numFmtId="186" fontId="23" fillId="0" borderId="9" xfId="0" applyNumberFormat="1" applyFont="1" applyFill="1" applyBorder="1" applyAlignment="1" applyProtection="1">
      <alignment horizontal="center" vertical="center" wrapText="1"/>
      <protection/>
    </xf>
    <xf numFmtId="186" fontId="26" fillId="0" borderId="9" xfId="0" applyNumberFormat="1" applyFont="1" applyFill="1" applyBorder="1" applyAlignment="1" applyProtection="1">
      <alignment horizontal="center" vertical="center" wrapText="1"/>
      <protection locked="0"/>
    </xf>
    <xf numFmtId="49" fontId="21" fillId="0" borderId="9" xfId="41" applyNumberFormat="1" applyFont="1" applyFill="1" applyBorder="1" applyAlignment="1" applyProtection="1">
      <alignment horizontal="center" vertical="center" wrapText="1"/>
      <protection/>
    </xf>
    <xf numFmtId="181" fontId="21" fillId="0" borderId="9" xfId="41" applyNumberFormat="1" applyFont="1" applyFill="1" applyBorder="1" applyAlignment="1" applyProtection="1">
      <alignment horizontal="center" vertical="center" wrapText="1"/>
      <protection/>
    </xf>
    <xf numFmtId="49" fontId="23" fillId="0" borderId="17" xfId="41" applyNumberFormat="1" applyFont="1" applyFill="1" applyBorder="1" applyAlignment="1" applyProtection="1">
      <alignment horizontal="center" vertical="center" wrapText="1"/>
      <protection/>
    </xf>
    <xf numFmtId="181" fontId="21" fillId="0" borderId="11" xfId="41" applyNumberFormat="1" applyFont="1" applyFill="1" applyBorder="1" applyAlignment="1" applyProtection="1">
      <alignment horizontal="center" vertical="center" wrapText="1"/>
      <protection/>
    </xf>
    <xf numFmtId="0" fontId="21" fillId="0" borderId="11" xfId="41" applyNumberFormat="1" applyFont="1" applyFill="1" applyBorder="1" applyAlignment="1" applyProtection="1">
      <alignment horizontal="center" vertical="center" wrapText="1"/>
      <protection/>
    </xf>
    <xf numFmtId="49" fontId="21" fillId="0" borderId="17" xfId="41" applyNumberFormat="1" applyFont="1" applyFill="1" applyBorder="1" applyAlignment="1" applyProtection="1">
      <alignment horizontal="center" vertical="center" wrapText="1"/>
      <protection/>
    </xf>
    <xf numFmtId="0" fontId="21" fillId="0" borderId="9" xfId="41" applyNumberFormat="1" applyFont="1" applyFill="1" applyBorder="1" applyAlignment="1" applyProtection="1">
      <alignment horizontal="center" vertical="center" wrapText="1"/>
      <protection/>
    </xf>
    <xf numFmtId="49" fontId="26" fillId="0" borderId="17" xfId="41" applyNumberFormat="1" applyFont="1" applyFill="1" applyBorder="1" applyAlignment="1" applyProtection="1">
      <alignment horizontal="center" vertical="center" wrapText="1"/>
      <protection/>
    </xf>
    <xf numFmtId="0" fontId="23" fillId="0" borderId="9" xfId="41" applyNumberFormat="1" applyFont="1" applyFill="1" applyBorder="1" applyAlignment="1" applyProtection="1">
      <alignment horizontal="center" vertical="center" wrapText="1"/>
      <protection/>
    </xf>
    <xf numFmtId="49" fontId="23" fillId="0" borderId="9" xfId="41" applyNumberFormat="1" applyFont="1" applyFill="1" applyBorder="1" applyAlignment="1" applyProtection="1">
      <alignment horizontal="center" vertical="center" wrapText="1"/>
      <protection/>
    </xf>
    <xf numFmtId="184" fontId="23" fillId="0" borderId="9" xfId="0" applyNumberFormat="1" applyFont="1" applyFill="1" applyBorder="1" applyAlignment="1" applyProtection="1">
      <alignment horizontal="center" vertical="center" wrapText="1"/>
      <protection/>
    </xf>
    <xf numFmtId="49" fontId="30" fillId="0" borderId="9" xfId="44" applyNumberFormat="1" applyFont="1" applyFill="1" applyBorder="1" applyAlignment="1" applyProtection="1">
      <alignment horizontal="left" vertical="center" wrapText="1"/>
      <protection locked="0"/>
    </xf>
    <xf numFmtId="4" fontId="23" fillId="0" borderId="15" xfId="44" applyNumberFormat="1" applyFont="1" applyFill="1" applyBorder="1" applyAlignment="1" applyProtection="1">
      <alignment horizontal="right" vertical="center" wrapText="1"/>
      <protection locked="0"/>
    </xf>
    <xf numFmtId="10" fontId="23" fillId="0" borderId="9" xfId="44" applyNumberFormat="1" applyFont="1" applyFill="1" applyBorder="1" applyAlignment="1" applyProtection="1">
      <alignment horizontal="center" vertical="center" wrapText="1"/>
      <protection locked="0"/>
    </xf>
    <xf numFmtId="0" fontId="0" fillId="0" borderId="0" xfId="0" applyAlignment="1" applyProtection="1">
      <alignment vertical="center" wrapText="1"/>
      <protection locked="0"/>
    </xf>
    <xf numFmtId="0" fontId="21" fillId="0" borderId="0" xfId="0" applyFont="1" applyAlignment="1" applyProtection="1">
      <alignment vertical="center" wrapText="1"/>
      <protection locked="0"/>
    </xf>
    <xf numFmtId="0" fontId="0" fillId="0" borderId="9" xfId="0" applyFont="1" applyBorder="1" applyAlignment="1" applyProtection="1">
      <alignment vertical="center"/>
      <protection locked="0"/>
    </xf>
    <xf numFmtId="0" fontId="0" fillId="0" borderId="9" xfId="0" applyFont="1" applyBorder="1" applyAlignment="1" applyProtection="1">
      <alignment vertical="center" wrapText="1"/>
      <protection locked="0"/>
    </xf>
    <xf numFmtId="49" fontId="0" fillId="0" borderId="9" xfId="46" applyNumberFormat="1" applyFont="1" applyFill="1" applyBorder="1" applyAlignment="1" applyProtection="1">
      <alignment horizontal="center" vertical="center" wrapText="1"/>
      <protection locked="0"/>
    </xf>
    <xf numFmtId="0" fontId="0" fillId="0" borderId="9" xfId="0" applyFont="1" applyBorder="1" applyAlignment="1" applyProtection="1">
      <alignment horizontal="center" vertical="center" wrapText="1"/>
      <protection/>
    </xf>
    <xf numFmtId="0" fontId="0" fillId="0" borderId="9" xfId="0" applyFont="1" applyBorder="1" applyAlignment="1" applyProtection="1">
      <alignment horizontal="center" vertical="center" wrapText="1"/>
      <protection locked="0"/>
    </xf>
    <xf numFmtId="0" fontId="0" fillId="0" borderId="0" xfId="0" applyFont="1" applyAlignment="1" applyProtection="1">
      <alignment vertical="center"/>
      <protection locked="0"/>
    </xf>
    <xf numFmtId="0" fontId="0" fillId="0" borderId="9" xfId="0" applyFont="1" applyBorder="1" applyAlignment="1" applyProtection="1">
      <alignment horizontal="center" vertical="center"/>
      <protection locked="0"/>
    </xf>
    <xf numFmtId="0" fontId="0" fillId="0" borderId="9" xfId="0" applyFont="1" applyBorder="1" applyAlignment="1" applyProtection="1">
      <alignment vertical="center"/>
      <protection locked="0"/>
    </xf>
    <xf numFmtId="2" fontId="0" fillId="0" borderId="9" xfId="0" applyNumberFormat="1" applyFont="1" applyBorder="1" applyAlignment="1" applyProtection="1">
      <alignment horizontal="center" vertical="center"/>
      <protection locked="0"/>
    </xf>
    <xf numFmtId="2" fontId="0" fillId="0" borderId="9" xfId="0" applyNumberFormat="1" applyFont="1" applyBorder="1" applyAlignment="1" applyProtection="1">
      <alignment vertical="center"/>
      <protection locked="0"/>
    </xf>
    <xf numFmtId="0" fontId="0" fillId="0" borderId="0" xfId="0" applyFont="1" applyAlignment="1">
      <alignment vertical="center" wrapText="1"/>
    </xf>
    <xf numFmtId="49" fontId="8" fillId="4" borderId="9" xfId="40" applyNumberFormat="1" applyFont="1" applyFill="1" applyBorder="1" applyAlignment="1">
      <alignment horizontal="justify" vertical="center"/>
      <protection/>
    </xf>
    <xf numFmtId="0" fontId="46" fillId="0" borderId="9" xfId="0" applyFont="1" applyBorder="1" applyAlignment="1">
      <alignment vertical="center" wrapText="1"/>
    </xf>
    <xf numFmtId="0" fontId="30" fillId="0" borderId="9" xfId="0" applyFont="1" applyBorder="1" applyAlignment="1">
      <alignment vertical="center" wrapText="1"/>
    </xf>
    <xf numFmtId="0" fontId="46" fillId="0" borderId="0" xfId="0" applyFont="1" applyAlignment="1">
      <alignment horizontal="justify" vertical="center"/>
    </xf>
    <xf numFmtId="0" fontId="48" fillId="0" borderId="0" xfId="0" applyFont="1" applyAlignment="1">
      <alignment horizontal="justify" vertical="center"/>
    </xf>
    <xf numFmtId="2" fontId="30" fillId="0" borderId="11" xfId="0" applyNumberFormat="1" applyFont="1" applyBorder="1" applyAlignment="1" applyProtection="1">
      <alignment vertical="center" wrapText="1"/>
      <protection/>
    </xf>
    <xf numFmtId="0" fontId="30" fillId="0" borderId="11" xfId="0" applyFont="1" applyBorder="1" applyAlignment="1" applyProtection="1">
      <alignment vertical="center" wrapText="1"/>
      <protection/>
    </xf>
    <xf numFmtId="4" fontId="23" fillId="0" borderId="10" xfId="0" applyNumberFormat="1" applyFont="1" applyBorder="1" applyAlignment="1">
      <alignment horizontal="right" vertical="center"/>
    </xf>
    <xf numFmtId="4" fontId="23" fillId="0" borderId="10" xfId="0" applyNumberFormat="1" applyFont="1" applyBorder="1" applyAlignment="1">
      <alignment horizontal="center" vertical="center"/>
    </xf>
    <xf numFmtId="186" fontId="21" fillId="4" borderId="9" xfId="0" applyNumberFormat="1" applyFont="1" applyFill="1" applyBorder="1" applyAlignment="1" applyProtection="1">
      <alignment horizontal="center" vertical="center" wrapText="1"/>
      <protection/>
    </xf>
    <xf numFmtId="186" fontId="0" fillId="0" borderId="9" xfId="0" applyNumberFormat="1" applyBorder="1" applyAlignment="1">
      <alignment horizontal="center" vertical="center"/>
    </xf>
    <xf numFmtId="186" fontId="0" fillId="0" borderId="9" xfId="0" applyNumberFormat="1" applyBorder="1" applyAlignment="1">
      <alignment vertical="center"/>
    </xf>
    <xf numFmtId="186" fontId="21" fillId="0" borderId="9" xfId="0" applyNumberFormat="1" applyFont="1" applyFill="1" applyBorder="1" applyAlignment="1">
      <alignment horizontal="center" vertical="center"/>
    </xf>
    <xf numFmtId="186" fontId="21" fillId="0" borderId="9" xfId="0" applyNumberFormat="1" applyFont="1" applyFill="1" applyBorder="1" applyAlignment="1">
      <alignment vertical="center"/>
    </xf>
    <xf numFmtId="184" fontId="21" fillId="0" borderId="9" xfId="0" applyNumberFormat="1" applyFont="1" applyBorder="1" applyAlignment="1" applyProtection="1">
      <alignment horizontal="center" vertical="center"/>
      <protection/>
    </xf>
    <xf numFmtId="0" fontId="21" fillId="0" borderId="9" xfId="0" applyFont="1" applyBorder="1" applyAlignment="1" applyProtection="1">
      <alignment vertical="center"/>
      <protection locked="0"/>
    </xf>
    <xf numFmtId="186" fontId="21" fillId="0" borderId="9" xfId="0" applyNumberFormat="1" applyFont="1" applyBorder="1" applyAlignment="1" applyProtection="1">
      <alignment horizontal="center" vertical="center"/>
      <protection locked="0"/>
    </xf>
    <xf numFmtId="4" fontId="49" fillId="0" borderId="15" xfId="46" applyNumberFormat="1" applyFont="1" applyFill="1" applyBorder="1" applyAlignment="1" applyProtection="1">
      <alignment horizontal="center" vertical="center" wrapText="1"/>
      <protection/>
    </xf>
    <xf numFmtId="4" fontId="49" fillId="0" borderId="9" xfId="46" applyNumberFormat="1" applyFont="1" applyFill="1" applyBorder="1" applyAlignment="1" applyProtection="1">
      <alignment horizontal="right" vertical="center" wrapText="1"/>
      <protection locked="0"/>
    </xf>
    <xf numFmtId="186" fontId="21" fillId="0" borderId="9" xfId="0" applyNumberFormat="1" applyFont="1" applyBorder="1" applyAlignment="1" applyProtection="1">
      <alignment vertical="center"/>
      <protection locked="0"/>
    </xf>
    <xf numFmtId="49" fontId="23" fillId="0" borderId="17" xfId="0" applyNumberFormat="1" applyFont="1" applyFill="1" applyBorder="1" applyAlignment="1" applyProtection="1">
      <alignment horizontal="center" vertical="center" wrapText="1"/>
      <protection locked="0"/>
    </xf>
    <xf numFmtId="184" fontId="23" fillId="0" borderId="9" xfId="0" applyNumberFormat="1" applyFont="1" applyFill="1" applyBorder="1" applyAlignment="1" applyProtection="1">
      <alignment horizontal="center" vertical="center" wrapText="1"/>
      <protection locked="0"/>
    </xf>
    <xf numFmtId="184" fontId="21" fillId="4" borderId="9" xfId="0" applyNumberFormat="1" applyFont="1" applyFill="1" applyBorder="1" applyAlignment="1" applyProtection="1">
      <alignment horizontal="center" vertical="center" wrapText="1"/>
      <protection/>
    </xf>
    <xf numFmtId="184" fontId="21" fillId="0" borderId="9" xfId="0" applyNumberFormat="1" applyFont="1" applyFill="1" applyBorder="1" applyAlignment="1" applyProtection="1">
      <alignment horizontal="center" vertical="center" wrapText="1"/>
      <protection locked="0"/>
    </xf>
    <xf numFmtId="49" fontId="21" fillId="0" borderId="17" xfId="0" applyNumberFormat="1" applyFont="1" applyFill="1" applyBorder="1" applyAlignment="1" applyProtection="1">
      <alignment horizontal="center" vertical="center" wrapText="1"/>
      <protection locked="0"/>
    </xf>
    <xf numFmtId="0" fontId="0" fillId="0" borderId="9" xfId="0" applyFont="1" applyBorder="1" applyAlignment="1">
      <alignment horizontal="center" vertical="center"/>
    </xf>
    <xf numFmtId="0" fontId="50" fillId="0" borderId="9" xfId="0" applyFont="1" applyBorder="1" applyAlignment="1">
      <alignment horizontal="justify" vertical="center"/>
    </xf>
    <xf numFmtId="0" fontId="30" fillId="4" borderId="9" xfId="47" applyNumberFormat="1" applyFont="1" applyFill="1" applyBorder="1" applyAlignment="1" applyProtection="1">
      <alignment horizontal="center" vertical="center" wrapText="1"/>
      <protection/>
    </xf>
    <xf numFmtId="0" fontId="0" fillId="0" borderId="18" xfId="0" applyBorder="1" applyAlignment="1" applyProtection="1">
      <alignment horizontal="left"/>
      <protection locked="0"/>
    </xf>
    <xf numFmtId="0" fontId="21" fillId="0" borderId="9" xfId="0" applyFont="1" applyBorder="1" applyAlignment="1" applyProtection="1">
      <alignment horizontal="center" vertical="center"/>
      <protection locked="0"/>
    </xf>
    <xf numFmtId="0" fontId="0" fillId="0" borderId="18" xfId="0" applyFont="1" applyBorder="1" applyAlignment="1" applyProtection="1">
      <alignment horizontal="right"/>
      <protection locked="0"/>
    </xf>
    <xf numFmtId="183" fontId="30" fillId="4" borderId="9" xfId="47" applyNumberFormat="1" applyFont="1" applyFill="1" applyBorder="1" applyAlignment="1" applyProtection="1">
      <alignment horizontal="center" vertical="center" wrapText="1"/>
      <protection/>
    </xf>
    <xf numFmtId="0" fontId="0" fillId="0" borderId="17" xfId="0" applyBorder="1" applyAlignment="1">
      <alignment horizontal="center" vertical="center"/>
    </xf>
    <xf numFmtId="0" fontId="0" fillId="0" borderId="15" xfId="0" applyBorder="1" applyAlignment="1">
      <alignment horizontal="center" vertical="center"/>
    </xf>
    <xf numFmtId="0" fontId="21" fillId="4" borderId="13" xfId="0" applyNumberFormat="1" applyFont="1" applyFill="1" applyBorder="1" applyAlignment="1" applyProtection="1">
      <alignment horizontal="center" vertical="center" wrapText="1"/>
      <protection locked="0"/>
    </xf>
    <xf numFmtId="0" fontId="21" fillId="4" borderId="11" xfId="0" applyNumberFormat="1" applyFont="1" applyFill="1" applyBorder="1" applyAlignment="1" applyProtection="1">
      <alignment horizontal="center" vertical="center" wrapText="1"/>
      <protection locked="0"/>
    </xf>
    <xf numFmtId="0" fontId="30" fillId="0" borderId="9" xfId="0" applyNumberFormat="1" applyFont="1" applyFill="1" applyBorder="1" applyAlignment="1" applyProtection="1">
      <alignment horizontal="center" vertical="center" wrapText="1"/>
      <protection/>
    </xf>
    <xf numFmtId="0" fontId="0" fillId="0" borderId="18" xfId="0" applyFont="1" applyBorder="1" applyAlignment="1" applyProtection="1">
      <alignment horizontal="left"/>
      <protection locked="0"/>
    </xf>
    <xf numFmtId="0" fontId="39" fillId="0" borderId="0" xfId="43" applyNumberFormat="1" applyFont="1" applyFill="1" applyAlignment="1" applyProtection="1">
      <alignment horizontal="center" vertical="center"/>
      <protection locked="0"/>
    </xf>
    <xf numFmtId="0" fontId="30" fillId="0" borderId="18" xfId="43" applyFont="1" applyBorder="1" applyAlignment="1" applyProtection="1">
      <alignment horizontal="right" vertical="center"/>
      <protection locked="0"/>
    </xf>
    <xf numFmtId="0" fontId="44" fillId="0" borderId="0" xfId="48" applyFont="1" applyAlignment="1" quotePrefix="1">
      <alignment horizontal="left" vertical="center"/>
    </xf>
    <xf numFmtId="0" fontId="44" fillId="0" borderId="0" xfId="48" applyFont="1" applyAlignment="1">
      <alignment horizontal="left" vertical="center"/>
    </xf>
    <xf numFmtId="0" fontId="35" fillId="0" borderId="0" xfId="0" applyFont="1" applyAlignment="1">
      <alignment horizontal="center" vertical="center"/>
    </xf>
    <xf numFmtId="0" fontId="0" fillId="0" borderId="0" xfId="0" applyAlignment="1">
      <alignment horizontal="center" vertical="center"/>
    </xf>
    <xf numFmtId="0" fontId="17" fillId="0" borderId="0" xfId="48" applyFont="1" applyAlignment="1">
      <alignment horizontal="center" vertical="center"/>
    </xf>
    <xf numFmtId="0" fontId="37" fillId="0" borderId="0" xfId="0" applyFont="1" applyAlignment="1" applyProtection="1">
      <alignment horizontal="center"/>
      <protection locked="0"/>
    </xf>
    <xf numFmtId="0" fontId="21" fillId="0" borderId="17" xfId="0" applyFont="1" applyBorder="1" applyAlignment="1" applyProtection="1">
      <alignment horizontal="center" vertical="center"/>
      <protection locked="0"/>
    </xf>
    <xf numFmtId="0" fontId="21" fillId="0" borderId="14" xfId="0" applyFont="1" applyBorder="1" applyAlignment="1" applyProtection="1">
      <alignment horizontal="center" vertical="center"/>
      <protection locked="0"/>
    </xf>
    <xf numFmtId="0" fontId="21" fillId="0" borderId="15" xfId="0" applyFont="1" applyBorder="1" applyAlignment="1" applyProtection="1">
      <alignment horizontal="center" vertical="center"/>
      <protection locked="0"/>
    </xf>
    <xf numFmtId="0" fontId="21" fillId="0" borderId="17" xfId="0" applyFont="1" applyBorder="1" applyAlignment="1" applyProtection="1">
      <alignment horizontal="center" vertical="center" wrapText="1"/>
      <protection locked="0"/>
    </xf>
    <xf numFmtId="0" fontId="21" fillId="0" borderId="14" xfId="0" applyFont="1" applyBorder="1" applyAlignment="1" applyProtection="1">
      <alignment horizontal="center" vertical="center" wrapText="1"/>
      <protection locked="0"/>
    </xf>
    <xf numFmtId="0" fontId="21" fillId="0" borderId="15" xfId="0" applyFont="1" applyBorder="1" applyAlignment="1" applyProtection="1">
      <alignment horizontal="center" vertical="center" wrapText="1"/>
      <protection locked="0"/>
    </xf>
    <xf numFmtId="0" fontId="21" fillId="0" borderId="13" xfId="0" applyFont="1" applyBorder="1" applyAlignment="1" applyProtection="1">
      <alignment horizontal="center" vertical="center" wrapText="1"/>
      <protection locked="0"/>
    </xf>
    <xf numFmtId="0" fontId="21" fillId="0" borderId="11" xfId="0" applyFont="1" applyBorder="1" applyAlignment="1" applyProtection="1">
      <alignment horizontal="center" vertical="center" wrapText="1"/>
      <protection locked="0"/>
    </xf>
    <xf numFmtId="0" fontId="0" fillId="0" borderId="19" xfId="0" applyBorder="1" applyAlignment="1" applyProtection="1">
      <alignment horizontal="left" vertical="center"/>
      <protection locked="0"/>
    </xf>
    <xf numFmtId="0" fontId="21" fillId="0" borderId="13" xfId="0" applyFont="1" applyBorder="1" applyAlignment="1" applyProtection="1">
      <alignment horizontal="center" vertical="center"/>
      <protection locked="0"/>
    </xf>
    <xf numFmtId="0" fontId="21" fillId="0" borderId="12" xfId="0" applyFont="1" applyBorder="1" applyAlignment="1" applyProtection="1">
      <alignment horizontal="center" vertical="center"/>
      <protection locked="0"/>
    </xf>
    <xf numFmtId="0" fontId="21" fillId="0" borderId="11" xfId="0" applyFont="1" applyBorder="1" applyAlignment="1" applyProtection="1">
      <alignment horizontal="center" vertical="center"/>
      <protection locked="0"/>
    </xf>
    <xf numFmtId="184" fontId="21" fillId="0" borderId="13" xfId="0" applyNumberFormat="1" applyFont="1" applyBorder="1" applyAlignment="1" applyProtection="1">
      <alignment horizontal="center" vertical="center" wrapText="1"/>
      <protection locked="0"/>
    </xf>
    <xf numFmtId="184" fontId="21" fillId="0" borderId="11" xfId="0" applyNumberFormat="1" applyFont="1" applyBorder="1" applyAlignment="1" applyProtection="1">
      <alignment horizontal="center" vertical="center" wrapText="1"/>
      <protection locked="0"/>
    </xf>
    <xf numFmtId="0" fontId="21" fillId="0" borderId="12" xfId="0" applyFont="1" applyBorder="1" applyAlignment="1" applyProtection="1">
      <alignment horizontal="center" vertical="center" wrapText="1"/>
      <protection locked="0"/>
    </xf>
    <xf numFmtId="0" fontId="37" fillId="0" borderId="0" xfId="0" applyFont="1" applyFill="1" applyAlignment="1" applyProtection="1">
      <alignment horizontal="center"/>
      <protection locked="0"/>
    </xf>
    <xf numFmtId="0" fontId="0" fillId="0" borderId="0" xfId="0" applyFont="1" applyFill="1" applyBorder="1" applyAlignment="1" applyProtection="1">
      <alignment horizontal="right"/>
      <protection locked="0"/>
    </xf>
    <xf numFmtId="0" fontId="21" fillId="0" borderId="9" xfId="0" applyFont="1" applyFill="1" applyBorder="1" applyAlignment="1">
      <alignment horizontal="center" vertical="center" wrapText="1"/>
    </xf>
    <xf numFmtId="0" fontId="21" fillId="0" borderId="9" xfId="0" applyNumberFormat="1" applyFont="1" applyFill="1" applyBorder="1" applyAlignment="1" applyProtection="1">
      <alignment horizontal="center" vertical="center" wrapText="1"/>
      <protection/>
    </xf>
    <xf numFmtId="0" fontId="21" fillId="0" borderId="9" xfId="0" applyNumberFormat="1" applyFont="1" applyFill="1" applyBorder="1" applyAlignment="1" applyProtection="1">
      <alignment horizontal="center" vertical="center"/>
      <protection/>
    </xf>
    <xf numFmtId="180" fontId="21" fillId="0" borderId="9" xfId="0" applyNumberFormat="1" applyFont="1" applyFill="1" applyBorder="1" applyAlignment="1" applyProtection="1">
      <alignment horizontal="center" vertical="center" wrapText="1"/>
      <protection/>
    </xf>
    <xf numFmtId="0" fontId="22" fillId="0" borderId="0" xfId="0" applyFont="1" applyFill="1" applyAlignment="1" applyProtection="1">
      <alignment horizontal="center" vertical="center"/>
      <protection locked="0"/>
    </xf>
    <xf numFmtId="0" fontId="21" fillId="0" borderId="9" xfId="42" applyFont="1" applyBorder="1" applyAlignment="1" applyProtection="1" quotePrefix="1">
      <alignment horizontal="center" vertical="center"/>
      <protection locked="0"/>
    </xf>
    <xf numFmtId="0" fontId="21" fillId="0" borderId="9" xfId="42" applyFont="1" applyBorder="1" applyAlignment="1" applyProtection="1">
      <alignment horizontal="center" vertical="center"/>
      <protection locked="0"/>
    </xf>
    <xf numFmtId="0" fontId="30" fillId="0" borderId="19" xfId="42" applyFont="1" applyBorder="1" applyAlignment="1" applyProtection="1">
      <alignment horizontal="left" vertical="center"/>
      <protection locked="0"/>
    </xf>
    <xf numFmtId="0" fontId="22" fillId="0" borderId="0" xfId="0" applyNumberFormat="1" applyFont="1" applyFill="1" applyAlignment="1" applyProtection="1">
      <alignment horizontal="center" vertical="center" wrapText="1"/>
      <protection locked="0"/>
    </xf>
    <xf numFmtId="0" fontId="21" fillId="0" borderId="19" xfId="0" applyNumberFormat="1" applyFont="1" applyFill="1" applyBorder="1" applyAlignment="1" applyProtection="1">
      <alignment horizontal="left" vertical="center" wrapText="1"/>
      <protection locked="0"/>
    </xf>
    <xf numFmtId="0" fontId="30" fillId="0" borderId="0" xfId="0" applyNumberFormat="1" applyFont="1" applyFill="1" applyAlignment="1" applyProtection="1">
      <alignment horizontal="left" vertical="center" wrapText="1"/>
      <protection locked="0"/>
    </xf>
    <xf numFmtId="0" fontId="33" fillId="0" borderId="0" xfId="0" applyNumberFormat="1" applyFont="1" applyFill="1" applyAlignment="1" applyProtection="1">
      <alignment horizontal="left" vertical="center" wrapText="1"/>
      <protection locked="0"/>
    </xf>
    <xf numFmtId="0" fontId="21" fillId="0" borderId="18" xfId="0" applyNumberFormat="1" applyFont="1" applyFill="1" applyBorder="1" applyAlignment="1" applyProtection="1">
      <alignment horizontal="right" vertical="center" wrapText="1"/>
      <protection locked="0"/>
    </xf>
    <xf numFmtId="0" fontId="21" fillId="0" borderId="9" xfId="0" applyFont="1" applyBorder="1" applyAlignment="1">
      <alignment horizontal="center" vertical="center" wrapText="1"/>
    </xf>
    <xf numFmtId="0" fontId="21" fillId="4" borderId="9" xfId="0" applyNumberFormat="1" applyFont="1" applyFill="1" applyBorder="1" applyAlignment="1" applyProtection="1">
      <alignment horizontal="center" vertical="center" wrapText="1"/>
      <protection/>
    </xf>
    <xf numFmtId="180" fontId="21" fillId="4" borderId="9" xfId="0" applyNumberFormat="1" applyFont="1" applyFill="1" applyBorder="1" applyAlignment="1" applyProtection="1">
      <alignment horizontal="center" vertical="center" wrapText="1"/>
      <protection/>
    </xf>
    <xf numFmtId="0" fontId="22" fillId="0" borderId="0" xfId="44" applyNumberFormat="1" applyFont="1" applyFill="1" applyAlignment="1" applyProtection="1">
      <alignment horizontal="center" vertical="center"/>
      <protection locked="0"/>
    </xf>
    <xf numFmtId="0" fontId="0" fillId="0" borderId="0" xfId="44" applyNumberFormat="1" applyFont="1" applyFill="1" applyAlignment="1" applyProtection="1">
      <alignment horizontal="right" wrapText="1"/>
      <protection locked="0"/>
    </xf>
    <xf numFmtId="0" fontId="24" fillId="0" borderId="0" xfId="44" applyNumberFormat="1" applyFont="1" applyFill="1" applyAlignment="1" applyProtection="1">
      <alignment horizontal="right" wrapText="1"/>
      <protection locked="0"/>
    </xf>
    <xf numFmtId="0" fontId="21" fillId="4" borderId="17" xfId="44" applyNumberFormat="1" applyFont="1" applyFill="1" applyBorder="1" applyAlignment="1" applyProtection="1">
      <alignment horizontal="center" vertical="center"/>
      <protection locked="0"/>
    </xf>
    <xf numFmtId="0" fontId="21" fillId="4" borderId="15" xfId="44" applyNumberFormat="1" applyFont="1" applyFill="1" applyBorder="1" applyAlignment="1" applyProtection="1">
      <alignment horizontal="center" vertical="center"/>
      <protection locked="0"/>
    </xf>
    <xf numFmtId="0" fontId="21" fillId="0" borderId="19" xfId="44" applyFont="1" applyBorder="1" applyAlignment="1" applyProtection="1">
      <alignment horizontal="left" vertical="center" wrapText="1"/>
      <protection locked="0"/>
    </xf>
    <xf numFmtId="0" fontId="21" fillId="4" borderId="9" xfId="44" applyNumberFormat="1" applyFont="1" applyFill="1" applyBorder="1" applyAlignment="1" applyProtection="1">
      <alignment horizontal="center" vertical="center" wrapText="1"/>
      <protection locked="0"/>
    </xf>
    <xf numFmtId="0" fontId="21" fillId="4" borderId="13" xfId="44" applyNumberFormat="1" applyFont="1" applyFill="1" applyBorder="1" applyAlignment="1" applyProtection="1">
      <alignment horizontal="center" vertical="center" wrapText="1"/>
      <protection locked="0"/>
    </xf>
    <xf numFmtId="0" fontId="23" fillId="4" borderId="13" xfId="44" applyNumberFormat="1" applyFont="1" applyFill="1" applyBorder="1" applyAlignment="1" applyProtection="1">
      <alignment horizontal="center" vertical="center" wrapText="1"/>
      <protection locked="0"/>
    </xf>
    <xf numFmtId="0" fontId="21" fillId="4" borderId="11" xfId="44" applyNumberFormat="1" applyFont="1" applyFill="1" applyBorder="1" applyAlignment="1" applyProtection="1">
      <alignment horizontal="center" vertical="center" wrapText="1"/>
      <protection locked="0"/>
    </xf>
    <xf numFmtId="10" fontId="21" fillId="0" borderId="9" xfId="44" applyNumberFormat="1" applyFont="1" applyBorder="1" applyAlignment="1" applyProtection="1">
      <alignment horizontal="center" vertical="center" wrapText="1"/>
      <protection locked="0"/>
    </xf>
    <xf numFmtId="10" fontId="23" fillId="0" borderId="9" xfId="44" applyNumberFormat="1" applyFont="1" applyBorder="1" applyAlignment="1" applyProtection="1">
      <alignment horizontal="center" vertical="center" wrapText="1"/>
      <protection locked="0"/>
    </xf>
    <xf numFmtId="0" fontId="21" fillId="0" borderId="9" xfId="44" applyFont="1" applyBorder="1" applyAlignment="1" applyProtection="1">
      <alignment horizontal="center" vertical="center" wrapText="1"/>
      <protection locked="0"/>
    </xf>
    <xf numFmtId="0" fontId="23" fillId="0" borderId="9" xfId="44" applyFont="1" applyBorder="1" applyAlignment="1" applyProtection="1">
      <alignment horizontal="center" vertical="center" wrapText="1"/>
      <protection locked="0"/>
    </xf>
    <xf numFmtId="0" fontId="22" fillId="0" borderId="0" xfId="0" applyFont="1" applyAlignment="1" applyProtection="1">
      <alignment horizontal="center"/>
      <protection locked="0"/>
    </xf>
    <xf numFmtId="0" fontId="0" fillId="0" borderId="19" xfId="0" applyBorder="1" applyAlignment="1" applyProtection="1">
      <alignment horizontal="left" vertical="center" wrapText="1"/>
      <protection locked="0"/>
    </xf>
    <xf numFmtId="0" fontId="21" fillId="0" borderId="0" xfId="0" applyFont="1" applyFill="1" applyAlignment="1" applyProtection="1">
      <alignment horizontal="left" vertical="center"/>
      <protection locked="0"/>
    </xf>
    <xf numFmtId="0" fontId="27" fillId="0" borderId="0" xfId="0" applyFont="1" applyFill="1" applyAlignment="1">
      <alignment horizontal="center" vertical="center" wrapText="1"/>
    </xf>
    <xf numFmtId="0" fontId="28" fillId="0" borderId="0" xfId="0" applyFont="1" applyFill="1" applyAlignment="1">
      <alignment horizontal="center" vertical="center" wrapText="1"/>
    </xf>
    <xf numFmtId="0" fontId="21" fillId="0" borderId="0" xfId="0" applyFont="1" applyFill="1" applyAlignment="1">
      <alignment horizontal="center" vertical="center"/>
    </xf>
    <xf numFmtId="0" fontId="21" fillId="0" borderId="0" xfId="0" applyFont="1" applyFill="1" applyAlignment="1">
      <alignment horizontal="center" vertical="center"/>
    </xf>
    <xf numFmtId="0" fontId="23" fillId="0" borderId="9"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3" fillId="0" borderId="0" xfId="0" applyFont="1" applyFill="1" applyAlignment="1">
      <alignment horizontal="center" vertical="center" wrapText="1"/>
    </xf>
    <xf numFmtId="0" fontId="21" fillId="0" borderId="21" xfId="0" applyFont="1" applyFill="1" applyBorder="1" applyAlignment="1">
      <alignment horizontal="center" vertical="center" wrapText="1"/>
    </xf>
    <xf numFmtId="0" fontId="23" fillId="0" borderId="18"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1" fillId="0" borderId="11"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9" xfId="0" applyFont="1" applyFill="1" applyBorder="1" applyAlignment="1">
      <alignment horizontal="center" vertical="center"/>
    </xf>
    <xf numFmtId="0" fontId="21" fillId="0" borderId="11"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9" xfId="0" applyFont="1" applyFill="1" applyBorder="1" applyAlignment="1">
      <alignment horizontal="left" vertical="center" wrapText="1"/>
    </xf>
    <xf numFmtId="0" fontId="23" fillId="0" borderId="17"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9" xfId="0" applyFont="1" applyFill="1" applyBorder="1" applyAlignment="1">
      <alignment horizontal="center"/>
    </xf>
    <xf numFmtId="0" fontId="23" fillId="0" borderId="16"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13" xfId="0" applyFont="1" applyFill="1" applyBorder="1" applyAlignment="1">
      <alignment horizontal="center" vertical="center"/>
    </xf>
    <xf numFmtId="0" fontId="21" fillId="0" borderId="9" xfId="0" applyFont="1" applyFill="1" applyBorder="1" applyAlignment="1">
      <alignment horizontal="left" vertical="center" wrapText="1"/>
    </xf>
    <xf numFmtId="0" fontId="29" fillId="0" borderId="17"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15" xfId="0" applyFont="1" applyFill="1" applyBorder="1" applyAlignment="1">
      <alignment horizontal="center" vertical="center"/>
    </xf>
    <xf numFmtId="0" fontId="26" fillId="0" borderId="9" xfId="0" applyFont="1" applyFill="1" applyBorder="1" applyAlignment="1">
      <alignment horizontal="center" vertical="center"/>
    </xf>
    <xf numFmtId="0" fontId="29" fillId="0" borderId="9"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26" fillId="0" borderId="17"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23" fillId="0" borderId="23"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21" fillId="0" borderId="15" xfId="0" applyFont="1" applyBorder="1" applyAlignment="1">
      <alignment horizontal="center" vertical="center"/>
    </xf>
    <xf numFmtId="0" fontId="23" fillId="0" borderId="15" xfId="0" applyFont="1" applyBorder="1" applyAlignment="1">
      <alignment horizontal="center" vertical="center"/>
    </xf>
    <xf numFmtId="0" fontId="23" fillId="0" borderId="17" xfId="0" applyFont="1" applyBorder="1" applyAlignment="1">
      <alignment horizontal="left" vertical="center" wrapText="1"/>
    </xf>
    <xf numFmtId="0" fontId="23" fillId="0" borderId="14" xfId="0" applyFont="1" applyBorder="1" applyAlignment="1">
      <alignment horizontal="left" vertical="center" wrapText="1"/>
    </xf>
    <xf numFmtId="0" fontId="23" fillId="0" borderId="24" xfId="0" applyFont="1" applyBorder="1" applyAlignment="1">
      <alignment horizontal="left" vertical="center" wrapText="1"/>
    </xf>
    <xf numFmtId="0" fontId="21" fillId="0" borderId="25" xfId="0" applyFont="1" applyBorder="1" applyAlignment="1">
      <alignment horizontal="left" vertical="center" wrapText="1"/>
    </xf>
    <xf numFmtId="0" fontId="23" fillId="0" borderId="25" xfId="0" applyFont="1" applyBorder="1" applyAlignment="1">
      <alignment horizontal="left" vertical="center" wrapText="1"/>
    </xf>
    <xf numFmtId="0" fontId="25" fillId="0" borderId="0" xfId="0" applyFont="1" applyBorder="1" applyAlignment="1">
      <alignment horizontal="center" vertical="center"/>
    </xf>
    <xf numFmtId="0" fontId="21" fillId="0" borderId="0" xfId="0" applyFont="1" applyBorder="1" applyAlignment="1">
      <alignment horizontal="center" vertical="center"/>
    </xf>
    <xf numFmtId="0" fontId="21" fillId="0" borderId="0" xfId="0" applyFont="1" applyBorder="1" applyAlignment="1">
      <alignment horizontal="center" vertical="center"/>
    </xf>
    <xf numFmtId="0" fontId="21" fillId="0" borderId="17" xfId="41" applyFont="1" applyBorder="1" applyAlignment="1">
      <alignment horizontal="center" vertical="center"/>
      <protection/>
    </xf>
    <xf numFmtId="0" fontId="21" fillId="0" borderId="14" xfId="41" applyFont="1" applyBorder="1" applyAlignment="1">
      <alignment horizontal="center" vertical="center"/>
      <protection/>
    </xf>
    <xf numFmtId="0" fontId="21" fillId="0" borderId="15" xfId="41" applyFont="1" applyBorder="1" applyAlignment="1">
      <alignment horizontal="center" vertical="center"/>
      <protection/>
    </xf>
    <xf numFmtId="0" fontId="23" fillId="0" borderId="9"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26" xfId="0" applyFont="1" applyBorder="1" applyAlignment="1">
      <alignment horizontal="center" vertical="center" wrapText="1"/>
    </xf>
    <xf numFmtId="0" fontId="23" fillId="0" borderId="26" xfId="0" applyFont="1" applyBorder="1" applyAlignment="1">
      <alignment horizontal="center" vertical="center" wrapText="1"/>
    </xf>
    <xf numFmtId="0" fontId="21" fillId="0" borderId="11" xfId="0" applyFont="1" applyBorder="1" applyAlignment="1">
      <alignment horizontal="center" vertical="center"/>
    </xf>
    <xf numFmtId="0" fontId="23" fillId="0" borderId="11" xfId="0" applyFont="1" applyBorder="1" applyAlignment="1">
      <alignment horizontal="center" vertical="center"/>
    </xf>
    <xf numFmtId="0" fontId="21" fillId="0" borderId="12" xfId="0" applyFont="1" applyBorder="1" applyAlignment="1">
      <alignment horizontal="center" vertical="center"/>
    </xf>
    <xf numFmtId="0" fontId="23" fillId="0" borderId="12" xfId="0" applyFont="1" applyBorder="1" applyAlignment="1">
      <alignment horizontal="center" vertical="center"/>
    </xf>
    <xf numFmtId="0" fontId="21" fillId="0" borderId="13" xfId="0" applyFont="1" applyBorder="1" applyAlignment="1">
      <alignment horizontal="center" vertical="center"/>
    </xf>
  </cellXfs>
  <cellStyles count="5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_04-分类改革-预算表" xfId="42"/>
    <cellStyle name="常规_2012年部门预算表（201111120）" xfId="43"/>
    <cellStyle name="常规_2012年预算公开分析表（26个部门财政拨款三公经费）" xfId="44"/>
    <cellStyle name="常规_录入表" xfId="45"/>
    <cellStyle name="常规_一般预算拨款明细表4" xfId="46"/>
    <cellStyle name="常规_支出总表（按资金来源）" xfId="47"/>
    <cellStyle name="Hyperlink" xfId="48"/>
    <cellStyle name="好" xfId="49"/>
    <cellStyle name="汇总" xfId="50"/>
    <cellStyle name="Currency" xfId="51"/>
    <cellStyle name="Currency [0]" xfId="52"/>
    <cellStyle name="计算" xfId="53"/>
    <cellStyle name="检查单元格" xfId="54"/>
    <cellStyle name="解释性文本" xfId="55"/>
    <cellStyle name="警告文本" xfId="56"/>
    <cellStyle name="链接单元格" xfId="57"/>
    <cellStyle name="Comma" xfId="58"/>
    <cellStyle name="Comma [0]" xfId="59"/>
    <cellStyle name="强调文字颜色 1" xfId="60"/>
    <cellStyle name="强调文字颜色 2" xfId="61"/>
    <cellStyle name="强调文字颜色 3" xfId="62"/>
    <cellStyle name="强调文字颜色 4" xfId="63"/>
    <cellStyle name="强调文字颜色 5" xfId="64"/>
    <cellStyle name="强调文字颜色 6" xfId="65"/>
    <cellStyle name="适中" xfId="66"/>
    <cellStyle name="输出" xfId="67"/>
    <cellStyle name="输入" xfId="68"/>
    <cellStyle name="Followed Hyperlink" xfId="69"/>
    <cellStyle name="注释" xfId="70"/>
  </cellStyles>
  <dxfs count="6">
    <dxf>
      <font>
        <b val="0"/>
        <color indexed="9"/>
      </font>
    </dxf>
    <dxf>
      <font>
        <b val="0"/>
        <color indexed="9"/>
      </font>
    </dxf>
    <dxf>
      <font>
        <b val="0"/>
        <color indexed="9"/>
      </font>
    </dxf>
    <dxf>
      <font>
        <b val="0"/>
        <color indexed="9"/>
      </font>
    </dxf>
    <dxf>
      <font>
        <b val="0"/>
        <color indexed="9"/>
      </font>
    </dxf>
    <dxf>
      <font>
        <b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276225</xdr:colOff>
      <xdr:row>5</xdr:row>
      <xdr:rowOff>209550</xdr:rowOff>
    </xdr:from>
    <xdr:ext cx="76200" cy="219075"/>
    <xdr:sp fLocksText="0">
      <xdr:nvSpPr>
        <xdr:cNvPr id="1" name="Text Box 1"/>
        <xdr:cNvSpPr txBox="1">
          <a:spLocks noChangeArrowheads="1"/>
        </xdr:cNvSpPr>
      </xdr:nvSpPr>
      <xdr:spPr>
        <a:xfrm>
          <a:off x="2400300" y="1790700"/>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35"/>
  <sheetViews>
    <sheetView showGridLines="0" zoomScaleSheetLayoutView="100" zoomScalePageLayoutView="0" workbookViewId="0" topLeftCell="A7">
      <selection activeCell="I9" sqref="I9"/>
    </sheetView>
  </sheetViews>
  <sheetFormatPr defaultColWidth="9.00390625" defaultRowHeight="14.25"/>
  <cols>
    <col min="1" max="1" width="6.625" style="0" customWidth="1"/>
    <col min="5" max="5" width="46.125" style="0" customWidth="1"/>
    <col min="6" max="6" width="0.12890625" style="0" customWidth="1"/>
  </cols>
  <sheetData>
    <row r="1" ht="15">
      <c r="A1" t="s">
        <v>0</v>
      </c>
    </row>
    <row r="3" spans="2:5" ht="24" customHeight="1">
      <c r="B3" s="239" t="s">
        <v>385</v>
      </c>
      <c r="C3" s="239"/>
      <c r="D3" s="239"/>
      <c r="E3" s="239"/>
    </row>
    <row r="4" spans="2:5" ht="33" customHeight="1">
      <c r="B4" s="240" t="s">
        <v>1</v>
      </c>
      <c r="C4" s="240"/>
      <c r="D4" s="240"/>
      <c r="E4" s="240"/>
    </row>
    <row r="5" spans="2:5" s="139" customFormat="1" ht="24" customHeight="1">
      <c r="B5" s="237" t="s">
        <v>2</v>
      </c>
      <c r="C5" s="238"/>
      <c r="D5" s="238"/>
      <c r="E5" s="238"/>
    </row>
    <row r="6" spans="2:5" s="139" customFormat="1" ht="24" customHeight="1">
      <c r="B6" s="237" t="s">
        <v>3</v>
      </c>
      <c r="C6" s="238"/>
      <c r="D6" s="238"/>
      <c r="E6" s="238"/>
    </row>
    <row r="7" spans="2:5" s="139" customFormat="1" ht="24" customHeight="1">
      <c r="B7" s="237" t="s">
        <v>4</v>
      </c>
      <c r="C7" s="238"/>
      <c r="D7" s="238"/>
      <c r="E7" s="238"/>
    </row>
    <row r="8" spans="2:5" s="139" customFormat="1" ht="24" customHeight="1">
      <c r="B8" s="237" t="s">
        <v>5</v>
      </c>
      <c r="C8" s="238"/>
      <c r="D8" s="238"/>
      <c r="E8" s="238"/>
    </row>
    <row r="9" spans="2:5" s="139" customFormat="1" ht="24" customHeight="1">
      <c r="B9" s="237" t="s">
        <v>6</v>
      </c>
      <c r="C9" s="238"/>
      <c r="D9" s="238"/>
      <c r="E9" s="238"/>
    </row>
    <row r="10" spans="2:5" s="139" customFormat="1" ht="24" customHeight="1">
      <c r="B10" s="237" t="s">
        <v>7</v>
      </c>
      <c r="C10" s="238"/>
      <c r="D10" s="238"/>
      <c r="E10" s="238"/>
    </row>
    <row r="11" spans="2:5" s="139" customFormat="1" ht="24" customHeight="1">
      <c r="B11" s="237" t="s">
        <v>8</v>
      </c>
      <c r="C11" s="238"/>
      <c r="D11" s="238"/>
      <c r="E11" s="238"/>
    </row>
    <row r="12" spans="2:5" s="139" customFormat="1" ht="24" customHeight="1">
      <c r="B12" s="237" t="s">
        <v>9</v>
      </c>
      <c r="C12" s="238"/>
      <c r="D12" s="238"/>
      <c r="E12" s="238"/>
    </row>
    <row r="13" spans="2:5" s="139" customFormat="1" ht="24" customHeight="1">
      <c r="B13" s="237" t="s">
        <v>10</v>
      </c>
      <c r="C13" s="238"/>
      <c r="D13" s="238"/>
      <c r="E13" s="238"/>
    </row>
    <row r="14" spans="2:5" s="139" customFormat="1" ht="24" customHeight="1">
      <c r="B14" s="237" t="s">
        <v>11</v>
      </c>
      <c r="C14" s="238"/>
      <c r="D14" s="238"/>
      <c r="E14" s="238"/>
    </row>
    <row r="15" spans="2:5" s="139" customFormat="1" ht="24" customHeight="1">
      <c r="B15" s="237" t="s">
        <v>12</v>
      </c>
      <c r="C15" s="238"/>
      <c r="D15" s="238"/>
      <c r="E15" s="238"/>
    </row>
    <row r="16" spans="2:5" s="139" customFormat="1" ht="24" customHeight="1">
      <c r="B16" s="237" t="s">
        <v>13</v>
      </c>
      <c r="C16" s="238"/>
      <c r="D16" s="238"/>
      <c r="E16" s="238"/>
    </row>
    <row r="17" spans="2:5" s="139" customFormat="1" ht="24" customHeight="1">
      <c r="B17" s="237" t="s">
        <v>14</v>
      </c>
      <c r="C17" s="238"/>
      <c r="D17" s="238"/>
      <c r="E17" s="238"/>
    </row>
    <row r="18" spans="2:5" s="139" customFormat="1" ht="24" customHeight="1">
      <c r="B18" s="237" t="s">
        <v>15</v>
      </c>
      <c r="C18" s="238"/>
      <c r="D18" s="238"/>
      <c r="E18" s="238"/>
    </row>
    <row r="19" spans="2:5" s="139" customFormat="1" ht="24" customHeight="1">
      <c r="B19" s="237" t="s">
        <v>16</v>
      </c>
      <c r="C19" s="238"/>
      <c r="D19" s="238"/>
      <c r="E19" s="238"/>
    </row>
    <row r="20" spans="2:5" s="139" customFormat="1" ht="24" customHeight="1">
      <c r="B20" s="237" t="s">
        <v>17</v>
      </c>
      <c r="C20" s="238"/>
      <c r="D20" s="238"/>
      <c r="E20" s="238"/>
    </row>
    <row r="21" spans="2:5" s="139" customFormat="1" ht="24" customHeight="1">
      <c r="B21" s="237" t="s">
        <v>18</v>
      </c>
      <c r="C21" s="238"/>
      <c r="D21" s="238"/>
      <c r="E21" s="238"/>
    </row>
    <row r="22" spans="2:5" ht="15">
      <c r="B22" s="241"/>
      <c r="C22" s="241"/>
      <c r="D22" s="241"/>
      <c r="E22" s="241"/>
    </row>
    <row r="23" spans="2:5" ht="15">
      <c r="B23" s="241"/>
      <c r="C23" s="241"/>
      <c r="D23" s="241"/>
      <c r="E23" s="241"/>
    </row>
    <row r="24" spans="2:5" ht="15">
      <c r="B24" s="241"/>
      <c r="C24" s="241"/>
      <c r="D24" s="241"/>
      <c r="E24" s="241"/>
    </row>
    <row r="25" spans="2:5" ht="15">
      <c r="B25" s="241"/>
      <c r="C25" s="241"/>
      <c r="D25" s="241"/>
      <c r="E25" s="241"/>
    </row>
    <row r="26" spans="2:5" ht="15">
      <c r="B26" s="241"/>
      <c r="C26" s="241"/>
      <c r="D26" s="241"/>
      <c r="E26" s="241"/>
    </row>
    <row r="27" spans="2:5" ht="15">
      <c r="B27" s="241"/>
      <c r="C27" s="241"/>
      <c r="D27" s="241"/>
      <c r="E27" s="241"/>
    </row>
    <row r="28" spans="2:5" ht="15">
      <c r="B28" s="241"/>
      <c r="C28" s="241"/>
      <c r="D28" s="241"/>
      <c r="E28" s="241"/>
    </row>
    <row r="29" spans="2:5" ht="15">
      <c r="B29" s="241"/>
      <c r="C29" s="241"/>
      <c r="D29" s="241"/>
      <c r="E29" s="241"/>
    </row>
    <row r="30" spans="2:5" ht="15">
      <c r="B30" s="241"/>
      <c r="C30" s="241"/>
      <c r="D30" s="241"/>
      <c r="E30" s="241"/>
    </row>
    <row r="31" spans="2:5" ht="15">
      <c r="B31" s="241"/>
      <c r="C31" s="241"/>
      <c r="D31" s="241"/>
      <c r="E31" s="241"/>
    </row>
    <row r="32" spans="2:5" ht="15">
      <c r="B32" s="241"/>
      <c r="C32" s="241"/>
      <c r="D32" s="241"/>
      <c r="E32" s="241"/>
    </row>
    <row r="33" spans="2:5" ht="15">
      <c r="B33" s="241"/>
      <c r="C33" s="241"/>
      <c r="D33" s="241"/>
      <c r="E33" s="241"/>
    </row>
    <row r="34" spans="2:5" ht="15">
      <c r="B34" s="241"/>
      <c r="C34" s="241"/>
      <c r="D34" s="241"/>
      <c r="E34" s="241"/>
    </row>
    <row r="35" spans="2:5" ht="15">
      <c r="B35" s="241"/>
      <c r="C35" s="241"/>
      <c r="D35" s="241"/>
      <c r="E35" s="241"/>
    </row>
  </sheetData>
  <sheetProtection/>
  <mergeCells count="33">
    <mergeCell ref="B27:E27"/>
    <mergeCell ref="B28:E28"/>
    <mergeCell ref="B29:E29"/>
    <mergeCell ref="B30:E30"/>
    <mergeCell ref="B35:E35"/>
    <mergeCell ref="B31:E31"/>
    <mergeCell ref="B32:E32"/>
    <mergeCell ref="B33:E33"/>
    <mergeCell ref="B34:E34"/>
    <mergeCell ref="B19:E19"/>
    <mergeCell ref="B20:E20"/>
    <mergeCell ref="B21:E21"/>
    <mergeCell ref="B22:E22"/>
    <mergeCell ref="B23:E23"/>
    <mergeCell ref="B24:E24"/>
    <mergeCell ref="B25:E25"/>
    <mergeCell ref="B26:E26"/>
    <mergeCell ref="B11:E11"/>
    <mergeCell ref="B12:E12"/>
    <mergeCell ref="B13:E13"/>
    <mergeCell ref="B14:E14"/>
    <mergeCell ref="B15:E15"/>
    <mergeCell ref="B16:E16"/>
    <mergeCell ref="B17:E17"/>
    <mergeCell ref="B18:E18"/>
    <mergeCell ref="B3:E3"/>
    <mergeCell ref="B4:E4"/>
    <mergeCell ref="B5:E5"/>
    <mergeCell ref="B6:E6"/>
    <mergeCell ref="B7:E7"/>
    <mergeCell ref="B8:E8"/>
    <mergeCell ref="B9:E9"/>
    <mergeCell ref="B10:E10"/>
  </mergeCells>
  <hyperlinks>
    <hyperlink ref="B5" location="'1.收支总表（批复表）'!A1" display="1.收支总表（批复表）'!A1"/>
    <hyperlink ref="B5:E5" location="'1.收支总表（批复表）'!A1" display="1.收支总表（批复表）'!A1"/>
    <hyperlink ref="B6:E6" location="'2.收支总表（分科目）'!A1" display="2.收支总表（分科目）'!A1"/>
    <hyperlink ref="B7:E7" location="'3.收入总表'!A1" display="3.收入总表'!A1"/>
    <hyperlink ref="B8:E8" location="'4.支出总表（按资金来源）'!A1" display="4.支出总表（按资金来源）'!A1"/>
    <hyperlink ref="B9:E9" location="'5.支出总表（按部门预算经济分类）'!A1" display="5.支出总表（按部门预算经济分类）'!A1"/>
    <hyperlink ref="B10:E10" location="'6.支出总表（按政府预算经济分类）'!A1" display="6.支出总表（按政府预算经济分类）'!A1"/>
    <hyperlink ref="B11:E11" location="'7.财政拨款收支总表'!A1" display="7.财政拨款收支总表'!A1"/>
    <hyperlink ref="B12:E12" location="'8.财政拨款支出表'!A1" display="8.财政拨款支出表'!A1"/>
    <hyperlink ref="B13:E13" location="'9.一般公共预算支出表'!A1" display="9.一般公共预算支出表'!A1"/>
    <hyperlink ref="B14:E14" location="'10.一般公共预算基本支出表'!A1" display="10.一般公共预算基本支出表'!A1"/>
    <hyperlink ref="B15:E15" location="'11.政府性基金预算支出表（按部门预算经济分类）'!A1" display="11.政府性基金预算支出表（按部门预算经济分类）'!A1"/>
    <hyperlink ref="B16:E16" location="'12.政府性基金预算支出表（按政府预算经济分类）'!A1" display="12.政府性基金预算支出表（按政府预算经济分类）'!A1"/>
    <hyperlink ref="B17:E17" location="'13.一般公共预算“三公”经费支出表'!A1" display="13.一般公共预算“三公”经费支出表'!A1"/>
    <hyperlink ref="B18:E18" location="'14.专项业务经费（批复表）'!A1" display="14.专项业务经费（批复表）'!A1"/>
    <hyperlink ref="B19:E19" location="'15.项目表（批复表）'!A1" display="15.项目表（批复表）'!A1"/>
    <hyperlink ref="B20:E20" location="'16.项目绩效表'!A1" display="16.项目绩效表'!A1"/>
    <hyperlink ref="B21:E21" location="'17.整体绩效表'!A1" display="17.整体绩效表'!A1"/>
  </hyperlinks>
  <printOptions/>
  <pageMargins left="0.7513888888888889" right="0.7513888888888889" top="1" bottom="1" header="0.5076388888888889" footer="0.5076388888888889"/>
  <pageSetup firstPageNumber="17" useFirstPageNumber="1" horizontalDpi="600" verticalDpi="600" orientation="portrait" paperSize="9"/>
  <headerFooter alignWithMargins="0">
    <oddFooter>&amp;L&amp;"宋体"&amp;12&amp;C&amp;"宋体"&amp;12－ &amp;P －&amp;R&amp;"宋体"&amp;12</oddFooter>
  </headerFooter>
</worksheet>
</file>

<file path=xl/worksheets/sheet10.xml><?xml version="1.0" encoding="utf-8"?>
<worksheet xmlns="http://schemas.openxmlformats.org/spreadsheetml/2006/main" xmlns:r="http://schemas.openxmlformats.org/officeDocument/2006/relationships">
  <dimension ref="A1:E15"/>
  <sheetViews>
    <sheetView showZeros="0" zoomScalePageLayoutView="0" workbookViewId="0" topLeftCell="A1">
      <selection activeCell="D12" sqref="D12"/>
    </sheetView>
  </sheetViews>
  <sheetFormatPr defaultColWidth="6.875" defaultRowHeight="23.25" customHeight="1"/>
  <cols>
    <col min="1" max="1" width="15.625" style="65" customWidth="1"/>
    <col min="2" max="2" width="21.00390625" style="65" customWidth="1"/>
    <col min="3" max="3" width="18.50390625" style="65" customWidth="1"/>
    <col min="4" max="4" width="28.875" style="65" customWidth="1"/>
    <col min="5" max="5" width="30.125" style="65" customWidth="1"/>
    <col min="6" max="16384" width="6.875" style="65" customWidth="1"/>
  </cols>
  <sheetData>
    <row r="1" s="25" customFormat="1" ht="23.25" customHeight="1">
      <c r="A1" s="23" t="s">
        <v>178</v>
      </c>
    </row>
    <row r="2" spans="1:5" ht="30" customHeight="1">
      <c r="A2" s="268" t="s">
        <v>179</v>
      </c>
      <c r="B2" s="268"/>
      <c r="C2" s="268"/>
      <c r="D2" s="268"/>
      <c r="E2" s="268"/>
    </row>
    <row r="3" spans="1:5" ht="23.25" customHeight="1">
      <c r="A3" s="66"/>
      <c r="E3" s="70" t="s">
        <v>21</v>
      </c>
    </row>
    <row r="4" spans="1:5" s="83" customFormat="1" ht="28.5">
      <c r="A4" s="27" t="s">
        <v>118</v>
      </c>
      <c r="B4" s="27" t="s">
        <v>119</v>
      </c>
      <c r="C4" s="84" t="s">
        <v>26</v>
      </c>
      <c r="D4" s="27" t="s">
        <v>32</v>
      </c>
      <c r="E4" s="84" t="s">
        <v>176</v>
      </c>
    </row>
    <row r="5" spans="1:5" s="83" customFormat="1" ht="23.25" customHeight="1">
      <c r="A5" s="75"/>
      <c r="B5" s="85" t="s">
        <v>26</v>
      </c>
      <c r="C5" s="168">
        <f>SUM(C6:C13)</f>
        <v>12550.629999999997</v>
      </c>
      <c r="D5" s="168">
        <f>SUM(D6:D13)</f>
        <v>1882.79</v>
      </c>
      <c r="E5" s="168">
        <f>SUM(E6:E13)</f>
        <v>10667.84</v>
      </c>
    </row>
    <row r="6" spans="1:5" ht="23.25" customHeight="1">
      <c r="A6" s="75" t="s">
        <v>307</v>
      </c>
      <c r="B6" s="76" t="s">
        <v>311</v>
      </c>
      <c r="C6" s="168">
        <f aca="true" t="shared" si="0" ref="C6:C13">D6+E6</f>
        <v>1030.39</v>
      </c>
      <c r="D6" s="168">
        <v>884.69</v>
      </c>
      <c r="E6" s="168">
        <v>145.7</v>
      </c>
    </row>
    <row r="7" spans="1:5" ht="23.25" customHeight="1">
      <c r="A7" s="75" t="s">
        <v>308</v>
      </c>
      <c r="B7" s="77" t="s">
        <v>313</v>
      </c>
      <c r="C7" s="168">
        <f t="shared" si="0"/>
        <v>10938.269999999999</v>
      </c>
      <c r="D7" s="168">
        <f>83.97+332.16</f>
        <v>416.13</v>
      </c>
      <c r="E7" s="168">
        <f>10854.3-332.16</f>
        <v>10522.14</v>
      </c>
    </row>
    <row r="8" spans="1:5" ht="23.25" customHeight="1">
      <c r="A8" s="75" t="s">
        <v>309</v>
      </c>
      <c r="B8" s="77" t="s">
        <v>314</v>
      </c>
      <c r="C8" s="168">
        <f t="shared" si="0"/>
        <v>216.3</v>
      </c>
      <c r="D8" s="168">
        <v>216.3</v>
      </c>
      <c r="E8" s="169"/>
    </row>
    <row r="9" spans="1:5" ht="23.25" customHeight="1">
      <c r="A9" s="75" t="s">
        <v>310</v>
      </c>
      <c r="B9" s="77" t="s">
        <v>315</v>
      </c>
      <c r="C9" s="168">
        <f t="shared" si="0"/>
        <v>81</v>
      </c>
      <c r="D9" s="168">
        <v>81</v>
      </c>
      <c r="E9" s="169"/>
    </row>
    <row r="10" spans="1:5" ht="23.25" customHeight="1">
      <c r="A10" s="78">
        <v>2019999</v>
      </c>
      <c r="B10" s="88" t="s">
        <v>316</v>
      </c>
      <c r="C10" s="168">
        <f t="shared" si="0"/>
        <v>61.8</v>
      </c>
      <c r="D10" s="168">
        <v>61.8</v>
      </c>
      <c r="E10" s="169"/>
    </row>
    <row r="11" spans="1:5" ht="23.25" customHeight="1">
      <c r="A11" s="78">
        <v>2080502</v>
      </c>
      <c r="B11" s="88" t="s">
        <v>317</v>
      </c>
      <c r="C11" s="168">
        <f t="shared" si="0"/>
        <v>57.34</v>
      </c>
      <c r="D11" s="168">
        <v>57.34</v>
      </c>
      <c r="E11" s="169"/>
    </row>
    <row r="12" spans="1:5" ht="23.25" customHeight="1">
      <c r="A12" s="78">
        <v>2080505</v>
      </c>
      <c r="B12" s="88" t="s">
        <v>319</v>
      </c>
      <c r="C12" s="168">
        <f t="shared" si="0"/>
        <v>42.45</v>
      </c>
      <c r="D12" s="168">
        <v>42.45</v>
      </c>
      <c r="E12" s="169"/>
    </row>
    <row r="13" spans="1:5" ht="23.25" customHeight="1">
      <c r="A13" s="78">
        <v>2210201</v>
      </c>
      <c r="B13" s="88" t="s">
        <v>320</v>
      </c>
      <c r="C13" s="168">
        <f t="shared" si="0"/>
        <v>123.08</v>
      </c>
      <c r="D13" s="168">
        <v>123.08</v>
      </c>
      <c r="E13" s="169"/>
    </row>
    <row r="14" spans="1:5" ht="29.25" customHeight="1">
      <c r="A14" s="269" t="s">
        <v>180</v>
      </c>
      <c r="B14" s="269"/>
      <c r="C14" s="269"/>
      <c r="D14" s="269"/>
      <c r="E14" s="269"/>
    </row>
    <row r="15" spans="1:5" ht="19.5" customHeight="1">
      <c r="A15" s="271"/>
      <c r="B15" s="271"/>
      <c r="C15" s="271"/>
      <c r="D15" s="271"/>
      <c r="E15" s="271"/>
    </row>
  </sheetData>
  <sheetProtection/>
  <mergeCells count="3">
    <mergeCell ref="A2:E2"/>
    <mergeCell ref="A14:E14"/>
    <mergeCell ref="A15:E15"/>
  </mergeCells>
  <printOptions horizontalCentered="1"/>
  <pageMargins left="0.35" right="0.35" top="0.9798611111111111" bottom="0.9798611111111111" header="0.5076388888888889" footer="0.5076388888888889"/>
  <pageSetup firstPageNumber="26" useFirstPageNumber="1" horizontalDpi="600" verticalDpi="600" orientation="landscape" paperSize="9"/>
  <headerFooter alignWithMargins="0">
    <oddFooter>&amp;C&amp;"宋体"&amp;12－ &amp;P －</oddFooter>
  </headerFooter>
</worksheet>
</file>

<file path=xl/worksheets/sheet11.xml><?xml version="1.0" encoding="utf-8"?>
<worksheet xmlns="http://schemas.openxmlformats.org/spreadsheetml/2006/main" xmlns:r="http://schemas.openxmlformats.org/officeDocument/2006/relationships">
  <dimension ref="A1:G29"/>
  <sheetViews>
    <sheetView showZeros="0" zoomScalePageLayoutView="0" workbookViewId="0" topLeftCell="A1">
      <selection activeCell="C5" sqref="C5:E28"/>
    </sheetView>
  </sheetViews>
  <sheetFormatPr defaultColWidth="6.875" defaultRowHeight="23.25" customHeight="1"/>
  <cols>
    <col min="1" max="1" width="13.00390625" style="65" customWidth="1"/>
    <col min="2" max="2" width="22.125" style="65" customWidth="1"/>
    <col min="3" max="5" width="15.00390625" style="65" customWidth="1"/>
    <col min="6" max="16384" width="6.875" style="65" customWidth="1"/>
  </cols>
  <sheetData>
    <row r="1" s="25" customFormat="1" ht="23.25" customHeight="1">
      <c r="A1" s="23" t="s">
        <v>181</v>
      </c>
    </row>
    <row r="2" spans="1:5" ht="30" customHeight="1">
      <c r="A2" s="268" t="s">
        <v>182</v>
      </c>
      <c r="B2" s="268"/>
      <c r="C2" s="268"/>
      <c r="D2" s="268"/>
      <c r="E2" s="268"/>
    </row>
    <row r="3" spans="1:5" ht="23.25" customHeight="1">
      <c r="A3" s="66"/>
      <c r="E3" s="70" t="s">
        <v>21</v>
      </c>
    </row>
    <row r="4" spans="1:5" s="83" customFormat="1" ht="23.25" customHeight="1">
      <c r="A4" s="84" t="s">
        <v>183</v>
      </c>
      <c r="B4" s="84" t="s">
        <v>184</v>
      </c>
      <c r="C4" s="84" t="s">
        <v>26</v>
      </c>
      <c r="D4" s="84" t="s">
        <v>185</v>
      </c>
      <c r="E4" s="84" t="s">
        <v>186</v>
      </c>
    </row>
    <row r="5" spans="1:5" s="83" customFormat="1" ht="23.25" customHeight="1">
      <c r="A5" s="84"/>
      <c r="B5" s="84" t="s">
        <v>26</v>
      </c>
      <c r="C5" s="148">
        <f>C6+C15+C25</f>
        <v>1882.79</v>
      </c>
      <c r="D5" s="148">
        <f>D6+D15+D25</f>
        <v>1550.6299999999999</v>
      </c>
      <c r="E5" s="148">
        <f>E15</f>
        <v>332.16</v>
      </c>
    </row>
    <row r="6" spans="1:5" s="83" customFormat="1" ht="23.25" customHeight="1">
      <c r="A6" s="170" t="s">
        <v>187</v>
      </c>
      <c r="B6" s="171" t="s">
        <v>188</v>
      </c>
      <c r="C6" s="148">
        <f>SUM(C7:C14)</f>
        <v>1409.32</v>
      </c>
      <c r="D6" s="148">
        <f>SUM(D7:D14)</f>
        <v>1409.32</v>
      </c>
      <c r="E6" s="148">
        <f>F6+G6</f>
        <v>0</v>
      </c>
    </row>
    <row r="7" spans="1:5" s="83" customFormat="1" ht="23.25" customHeight="1">
      <c r="A7" s="172" t="s">
        <v>189</v>
      </c>
      <c r="B7" s="171" t="s">
        <v>190</v>
      </c>
      <c r="C7" s="148">
        <f aca="true" t="shared" si="0" ref="C7:C20">D7+E7</f>
        <v>395.64</v>
      </c>
      <c r="D7" s="148">
        <v>395.64</v>
      </c>
      <c r="E7" s="218"/>
    </row>
    <row r="8" spans="1:5" s="83" customFormat="1" ht="23.25" customHeight="1">
      <c r="A8" s="172" t="s">
        <v>191</v>
      </c>
      <c r="B8" s="171" t="s">
        <v>192</v>
      </c>
      <c r="C8" s="219">
        <f t="shared" si="0"/>
        <v>196.98</v>
      </c>
      <c r="D8" s="219">
        <v>196.98</v>
      </c>
      <c r="E8" s="218"/>
    </row>
    <row r="9" spans="1:5" s="83" customFormat="1" ht="23.25" customHeight="1">
      <c r="A9" s="172" t="s">
        <v>321</v>
      </c>
      <c r="B9" s="171" t="s">
        <v>322</v>
      </c>
      <c r="C9" s="219">
        <f t="shared" si="0"/>
        <v>408.47</v>
      </c>
      <c r="D9" s="219">
        <f>49.37+216.3+61.8+81</f>
        <v>408.47</v>
      </c>
      <c r="E9" s="218"/>
    </row>
    <row r="10" spans="1:5" s="83" customFormat="1" ht="23.25" customHeight="1">
      <c r="A10" s="172" t="s">
        <v>323</v>
      </c>
      <c r="B10" s="173" t="s">
        <v>324</v>
      </c>
      <c r="C10" s="219">
        <f t="shared" si="0"/>
        <v>55.39</v>
      </c>
      <c r="D10" s="220">
        <v>55.39</v>
      </c>
      <c r="E10" s="218"/>
    </row>
    <row r="11" spans="1:5" s="83" customFormat="1" ht="23.25" customHeight="1">
      <c r="A11" s="172" t="s">
        <v>325</v>
      </c>
      <c r="B11" s="173" t="s">
        <v>318</v>
      </c>
      <c r="C11" s="219">
        <f t="shared" si="0"/>
        <v>111.59</v>
      </c>
      <c r="D11" s="220">
        <f>111.59</f>
        <v>111.59</v>
      </c>
      <c r="E11" s="218"/>
    </row>
    <row r="12" spans="1:5" s="83" customFormat="1" ht="23.25" customHeight="1">
      <c r="A12" s="172" t="s">
        <v>344</v>
      </c>
      <c r="B12" s="173" t="s">
        <v>345</v>
      </c>
      <c r="C12" s="219">
        <f t="shared" si="0"/>
        <v>60.44999999999999</v>
      </c>
      <c r="D12" s="220">
        <f>172.04-111.59</f>
        <v>60.44999999999999</v>
      </c>
      <c r="E12" s="218"/>
    </row>
    <row r="13" spans="1:5" s="83" customFormat="1" ht="23.25" customHeight="1">
      <c r="A13" s="172" t="s">
        <v>346</v>
      </c>
      <c r="B13" s="173" t="s">
        <v>320</v>
      </c>
      <c r="C13" s="219">
        <f t="shared" si="0"/>
        <v>123.08</v>
      </c>
      <c r="D13" s="220">
        <v>123.08</v>
      </c>
      <c r="E13" s="218"/>
    </row>
    <row r="14" spans="1:5" s="83" customFormat="1" ht="23.25" customHeight="1">
      <c r="A14" s="172" t="s">
        <v>326</v>
      </c>
      <c r="B14" s="171" t="s">
        <v>327</v>
      </c>
      <c r="C14" s="219">
        <f t="shared" si="0"/>
        <v>57.72</v>
      </c>
      <c r="D14" s="219">
        <v>57.72</v>
      </c>
      <c r="E14" s="218"/>
    </row>
    <row r="15" spans="1:5" s="83" customFormat="1" ht="23.25" customHeight="1">
      <c r="A15" s="170" t="s">
        <v>194</v>
      </c>
      <c r="B15" s="174" t="s">
        <v>195</v>
      </c>
      <c r="C15" s="219">
        <f>SUM(C16:C24)</f>
        <v>415.37</v>
      </c>
      <c r="D15" s="219">
        <f>SUM(D16:D24)</f>
        <v>83.21</v>
      </c>
      <c r="E15" s="219">
        <f>SUM(E16:E24)</f>
        <v>332.16</v>
      </c>
    </row>
    <row r="16" spans="1:5" s="83" customFormat="1" ht="23.25" customHeight="1">
      <c r="A16" s="175" t="s">
        <v>328</v>
      </c>
      <c r="B16" s="174" t="s">
        <v>329</v>
      </c>
      <c r="C16" s="219">
        <f t="shared" si="0"/>
        <v>82.4</v>
      </c>
      <c r="D16" s="220"/>
      <c r="E16" s="218">
        <v>82.4</v>
      </c>
    </row>
    <row r="17" spans="1:5" s="83" customFormat="1" ht="23.25" customHeight="1">
      <c r="A17" s="172" t="s">
        <v>337</v>
      </c>
      <c r="B17" s="176" t="s">
        <v>338</v>
      </c>
      <c r="C17" s="219">
        <f>D17+E17</f>
        <v>41.2</v>
      </c>
      <c r="D17" s="220"/>
      <c r="E17" s="218">
        <v>41.2</v>
      </c>
    </row>
    <row r="18" spans="1:5" s="83" customFormat="1" ht="23.25" customHeight="1">
      <c r="A18" s="172" t="s">
        <v>339</v>
      </c>
      <c r="B18" s="176" t="s">
        <v>340</v>
      </c>
      <c r="C18" s="219">
        <f>D18+E18</f>
        <v>60</v>
      </c>
      <c r="D18" s="220"/>
      <c r="E18" s="218">
        <v>60</v>
      </c>
    </row>
    <row r="19" spans="1:5" s="83" customFormat="1" ht="23.25" customHeight="1">
      <c r="A19" s="172" t="s">
        <v>341</v>
      </c>
      <c r="B19" s="176" t="s">
        <v>210</v>
      </c>
      <c r="C19" s="219">
        <f>D19+E19</f>
        <v>57</v>
      </c>
      <c r="D19" s="220"/>
      <c r="E19" s="218">
        <v>57</v>
      </c>
    </row>
    <row r="20" spans="1:5" s="83" customFormat="1" ht="23.25" customHeight="1">
      <c r="A20" s="172" t="s">
        <v>330</v>
      </c>
      <c r="B20" s="176" t="s">
        <v>331</v>
      </c>
      <c r="C20" s="219">
        <f t="shared" si="0"/>
        <v>8.36</v>
      </c>
      <c r="D20" s="219"/>
      <c r="E20" s="219">
        <v>8.36</v>
      </c>
    </row>
    <row r="21" spans="1:5" s="83" customFormat="1" ht="23.25" customHeight="1">
      <c r="A21" s="172" t="s">
        <v>334</v>
      </c>
      <c r="B21" s="176" t="s">
        <v>335</v>
      </c>
      <c r="C21" s="219">
        <f>D21+E21</f>
        <v>17.43</v>
      </c>
      <c r="D21" s="220"/>
      <c r="E21" s="218">
        <v>17.43</v>
      </c>
    </row>
    <row r="22" spans="1:5" s="83" customFormat="1" ht="23.25" customHeight="1">
      <c r="A22" s="172" t="s">
        <v>336</v>
      </c>
      <c r="B22" s="176" t="s">
        <v>215</v>
      </c>
      <c r="C22" s="219">
        <f>D22+E22</f>
        <v>32</v>
      </c>
      <c r="D22" s="220"/>
      <c r="E22" s="218">
        <f>7+25</f>
        <v>32</v>
      </c>
    </row>
    <row r="23" spans="1:5" s="83" customFormat="1" ht="23.25" customHeight="1">
      <c r="A23" s="172" t="s">
        <v>349</v>
      </c>
      <c r="B23" s="176" t="s">
        <v>350</v>
      </c>
      <c r="C23" s="219">
        <f>D23+E23</f>
        <v>83.21</v>
      </c>
      <c r="D23" s="219">
        <v>83.21</v>
      </c>
      <c r="E23" s="218"/>
    </row>
    <row r="24" spans="1:5" s="83" customFormat="1" ht="23.25" customHeight="1">
      <c r="A24" s="172" t="s">
        <v>332</v>
      </c>
      <c r="B24" s="176" t="s">
        <v>333</v>
      </c>
      <c r="C24" s="219">
        <f>D24+E24</f>
        <v>33.769999999999996</v>
      </c>
      <c r="D24" s="219"/>
      <c r="E24" s="219">
        <f>13.96+2.25+17.56</f>
        <v>33.769999999999996</v>
      </c>
    </row>
    <row r="25" spans="1:5" s="83" customFormat="1" ht="23.25" customHeight="1">
      <c r="A25" s="177" t="s">
        <v>196</v>
      </c>
      <c r="B25" s="176" t="s">
        <v>147</v>
      </c>
      <c r="C25" s="219">
        <f>SUM(C26:C28)</f>
        <v>58.099999999999994</v>
      </c>
      <c r="D25" s="219">
        <f>SUM(D26:D28)</f>
        <v>58.099999999999994</v>
      </c>
      <c r="E25" s="219">
        <f>SUM(E27:E28)</f>
        <v>0</v>
      </c>
    </row>
    <row r="26" spans="1:5" s="83" customFormat="1" ht="23.25" customHeight="1">
      <c r="A26" s="179" t="s">
        <v>342</v>
      </c>
      <c r="B26" s="176" t="s">
        <v>343</v>
      </c>
      <c r="C26" s="219">
        <f>D26</f>
        <v>0.76</v>
      </c>
      <c r="D26" s="219">
        <v>0.76</v>
      </c>
      <c r="E26" s="218"/>
    </row>
    <row r="27" spans="1:5" s="83" customFormat="1" ht="23.25" customHeight="1">
      <c r="A27" s="178">
        <v>30309</v>
      </c>
      <c r="B27" s="176" t="s">
        <v>348</v>
      </c>
      <c r="C27" s="219">
        <f>D27</f>
        <v>31.5</v>
      </c>
      <c r="D27" s="219">
        <v>31.5</v>
      </c>
      <c r="E27" s="218"/>
    </row>
    <row r="28" spans="1:5" s="83" customFormat="1" ht="23.25" customHeight="1">
      <c r="A28" s="178">
        <v>30399</v>
      </c>
      <c r="B28" s="176" t="s">
        <v>347</v>
      </c>
      <c r="C28" s="219">
        <f>D28</f>
        <v>25.84</v>
      </c>
      <c r="D28" s="219">
        <f>6.73+9+10.11</f>
        <v>25.84</v>
      </c>
      <c r="E28" s="218"/>
    </row>
    <row r="29" spans="1:7" ht="66.75" customHeight="1">
      <c r="A29" s="269" t="s">
        <v>197</v>
      </c>
      <c r="B29" s="269"/>
      <c r="C29" s="269"/>
      <c r="D29" s="269"/>
      <c r="E29" s="269"/>
      <c r="F29" s="87"/>
      <c r="G29" s="87"/>
    </row>
  </sheetData>
  <sheetProtection/>
  <mergeCells count="2">
    <mergeCell ref="A2:E2"/>
    <mergeCell ref="A29:E29"/>
  </mergeCells>
  <printOptions horizontalCentered="1"/>
  <pageMargins left="0.35" right="0.35" top="0.9798611111111111" bottom="0.5784722222222223" header="0.5076388888888889" footer="0.6611111111111111"/>
  <pageSetup firstPageNumber="27" useFirstPageNumber="1" horizontalDpi="600" verticalDpi="600" orientation="portrait" paperSize="9" r:id="rId1"/>
  <headerFooter alignWithMargins="0">
    <oddFooter>&amp;C&amp;"宋体"&amp;12－ &amp;P －</oddFooter>
  </headerFooter>
</worksheet>
</file>

<file path=xl/worksheets/sheet12.xml><?xml version="1.0" encoding="utf-8"?>
<worksheet xmlns="http://schemas.openxmlformats.org/spreadsheetml/2006/main" xmlns:r="http://schemas.openxmlformats.org/officeDocument/2006/relationships">
  <dimension ref="A1:H16"/>
  <sheetViews>
    <sheetView showZeros="0" zoomScalePageLayoutView="0" workbookViewId="0" topLeftCell="A1">
      <selection activeCell="A7" sqref="A7"/>
    </sheetView>
  </sheetViews>
  <sheetFormatPr defaultColWidth="6.875" defaultRowHeight="23.25" customHeight="1"/>
  <cols>
    <col min="1" max="1" width="13.875" style="65" customWidth="1"/>
    <col min="2" max="2" width="12.25390625" style="65" customWidth="1"/>
    <col min="3" max="3" width="18.50390625" style="65" customWidth="1"/>
    <col min="4" max="8" width="13.00390625" style="65" customWidth="1"/>
    <col min="9" max="16384" width="6.875" style="65" customWidth="1"/>
  </cols>
  <sheetData>
    <row r="1" s="25" customFormat="1" ht="23.25" customHeight="1">
      <c r="A1" s="23" t="s">
        <v>198</v>
      </c>
    </row>
    <row r="2" spans="1:8" ht="30" customHeight="1">
      <c r="A2" s="268" t="s">
        <v>199</v>
      </c>
      <c r="B2" s="268"/>
      <c r="C2" s="268"/>
      <c r="D2" s="268"/>
      <c r="E2" s="268"/>
      <c r="F2" s="268"/>
      <c r="G2" s="268"/>
      <c r="H2" s="268"/>
    </row>
    <row r="3" spans="1:8" ht="23.25" customHeight="1">
      <c r="A3" s="66"/>
      <c r="H3" s="70" t="s">
        <v>21</v>
      </c>
    </row>
    <row r="4" spans="1:8" s="23" customFormat="1" ht="27" customHeight="1">
      <c r="A4" s="231" t="s">
        <v>118</v>
      </c>
      <c r="B4" s="231" t="s">
        <v>119</v>
      </c>
      <c r="C4" s="231" t="s">
        <v>26</v>
      </c>
      <c r="D4" s="226" t="s">
        <v>32</v>
      </c>
      <c r="E4" s="226"/>
      <c r="F4" s="226"/>
      <c r="G4" s="226"/>
      <c r="H4" s="249" t="s">
        <v>33</v>
      </c>
    </row>
    <row r="5" spans="1:8" s="23" customFormat="1" ht="31.5" customHeight="1">
      <c r="A5" s="232"/>
      <c r="B5" s="232"/>
      <c r="C5" s="232"/>
      <c r="D5" s="28" t="s">
        <v>36</v>
      </c>
      <c r="E5" s="28" t="s">
        <v>37</v>
      </c>
      <c r="F5" s="28" t="s">
        <v>38</v>
      </c>
      <c r="G5" s="28" t="s">
        <v>39</v>
      </c>
      <c r="H5" s="250"/>
    </row>
    <row r="6" spans="1:8" s="23" customFormat="1" ht="27" customHeight="1">
      <c r="A6" s="72"/>
      <c r="B6" s="72" t="s">
        <v>26</v>
      </c>
      <c r="C6" s="73">
        <f>D6+H6</f>
        <v>0</v>
      </c>
      <c r="D6" s="74">
        <f>SUM(E6:G6)</f>
        <v>0</v>
      </c>
      <c r="E6" s="71"/>
      <c r="F6" s="71"/>
      <c r="G6" s="71"/>
      <c r="H6" s="71"/>
    </row>
    <row r="7" spans="1:8" s="25" customFormat="1" ht="27" customHeight="1">
      <c r="A7" s="221" t="s">
        <v>387</v>
      </c>
      <c r="B7" s="76"/>
      <c r="C7" s="73">
        <f aca="true" t="shared" si="0" ref="C7:C14">D7+H7</f>
        <v>0</v>
      </c>
      <c r="D7" s="74">
        <f aca="true" t="shared" si="1" ref="D7:D14">SUM(E7:G7)</f>
        <v>0</v>
      </c>
      <c r="E7" s="71"/>
      <c r="F7" s="71"/>
      <c r="G7" s="29"/>
      <c r="H7" s="29"/>
    </row>
    <row r="8" spans="1:8" s="25" customFormat="1" ht="27" customHeight="1">
      <c r="A8" s="75"/>
      <c r="B8" s="77"/>
      <c r="C8" s="73">
        <f t="shared" si="0"/>
        <v>0</v>
      </c>
      <c r="D8" s="74">
        <f t="shared" si="1"/>
        <v>0</v>
      </c>
      <c r="E8" s="29"/>
      <c r="F8" s="29"/>
      <c r="G8" s="29"/>
      <c r="H8" s="29"/>
    </row>
    <row r="9" spans="1:8" s="25" customFormat="1" ht="27" customHeight="1">
      <c r="A9" s="75"/>
      <c r="B9" s="77"/>
      <c r="C9" s="73">
        <f t="shared" si="0"/>
        <v>0</v>
      </c>
      <c r="D9" s="74">
        <f t="shared" si="1"/>
        <v>0</v>
      </c>
      <c r="E9" s="29"/>
      <c r="F9" s="29"/>
      <c r="G9" s="29"/>
      <c r="H9" s="29"/>
    </row>
    <row r="10" spans="1:8" s="25" customFormat="1" ht="27" customHeight="1">
      <c r="A10" s="75"/>
      <c r="B10" s="77"/>
      <c r="C10" s="73">
        <f t="shared" si="0"/>
        <v>0</v>
      </c>
      <c r="D10" s="74">
        <f t="shared" si="1"/>
        <v>0</v>
      </c>
      <c r="E10" s="29"/>
      <c r="F10" s="29"/>
      <c r="G10" s="29"/>
      <c r="H10" s="29"/>
    </row>
    <row r="11" spans="1:8" ht="27" customHeight="1">
      <c r="A11" s="78"/>
      <c r="B11" s="78"/>
      <c r="C11" s="73">
        <f t="shared" si="0"/>
        <v>0</v>
      </c>
      <c r="D11" s="74">
        <f t="shared" si="1"/>
        <v>0</v>
      </c>
      <c r="E11" s="79"/>
      <c r="F11" s="29"/>
      <c r="G11" s="80"/>
      <c r="H11" s="80"/>
    </row>
    <row r="12" spans="1:8" ht="27" customHeight="1">
      <c r="A12" s="78"/>
      <c r="B12" s="78"/>
      <c r="C12" s="73">
        <f t="shared" si="0"/>
        <v>0</v>
      </c>
      <c r="D12" s="74">
        <f t="shared" si="1"/>
        <v>0</v>
      </c>
      <c r="E12" s="81"/>
      <c r="F12" s="81"/>
      <c r="G12" s="80"/>
      <c r="H12" s="80"/>
    </row>
    <row r="13" spans="1:8" ht="27" customHeight="1">
      <c r="A13" s="78"/>
      <c r="B13" s="78"/>
      <c r="C13" s="73">
        <f t="shared" si="0"/>
        <v>0</v>
      </c>
      <c r="D13" s="74">
        <f t="shared" si="1"/>
        <v>0</v>
      </c>
      <c r="E13" s="81"/>
      <c r="F13" s="81"/>
      <c r="G13" s="80"/>
      <c r="H13" s="80"/>
    </row>
    <row r="14" spans="1:8" ht="27" customHeight="1">
      <c r="A14" s="78"/>
      <c r="B14" s="78"/>
      <c r="C14" s="67">
        <f t="shared" si="0"/>
        <v>0</v>
      </c>
      <c r="D14" s="82">
        <f t="shared" si="1"/>
        <v>0</v>
      </c>
      <c r="E14" s="81"/>
      <c r="F14" s="81"/>
      <c r="G14" s="80"/>
      <c r="H14" s="80"/>
    </row>
    <row r="15" spans="1:8" ht="38.25" customHeight="1">
      <c r="A15" s="269" t="s">
        <v>200</v>
      </c>
      <c r="B15" s="269"/>
      <c r="C15" s="269"/>
      <c r="D15" s="269"/>
      <c r="E15" s="269"/>
      <c r="F15" s="269"/>
      <c r="G15" s="269"/>
      <c r="H15" s="269"/>
    </row>
    <row r="16" spans="1:5" ht="19.5" customHeight="1">
      <c r="A16" s="271"/>
      <c r="B16" s="271"/>
      <c r="C16" s="271"/>
      <c r="D16" s="271"/>
      <c r="E16" s="271"/>
    </row>
  </sheetData>
  <sheetProtection/>
  <mergeCells count="8">
    <mergeCell ref="A2:H2"/>
    <mergeCell ref="D4:G4"/>
    <mergeCell ref="A15:H15"/>
    <mergeCell ref="A16:E16"/>
    <mergeCell ref="A4:A5"/>
    <mergeCell ref="B4:B5"/>
    <mergeCell ref="C4:C5"/>
    <mergeCell ref="H4:H5"/>
  </mergeCells>
  <printOptions horizontalCentered="1"/>
  <pageMargins left="0.35" right="0.35" top="0.9798611111111111" bottom="0.9798611111111111" header="0.5076388888888889" footer="0.5076388888888889"/>
  <pageSetup firstPageNumber="28" useFirstPageNumber="1" horizontalDpi="600" verticalDpi="600" orientation="landscape" paperSize="9" r:id="rId1"/>
  <headerFooter alignWithMargins="0">
    <oddFooter>&amp;C&amp;"宋体"&amp;12－ &amp;P －</oddFooter>
  </headerFooter>
</worksheet>
</file>

<file path=xl/worksheets/sheet13.xml><?xml version="1.0" encoding="utf-8"?>
<worksheet xmlns="http://schemas.openxmlformats.org/spreadsheetml/2006/main" xmlns:r="http://schemas.openxmlformats.org/officeDocument/2006/relationships">
  <dimension ref="A1:O16"/>
  <sheetViews>
    <sheetView zoomScalePageLayoutView="0" workbookViewId="0" topLeftCell="A1">
      <selection activeCell="A7" sqref="A7"/>
    </sheetView>
  </sheetViews>
  <sheetFormatPr defaultColWidth="6.875" defaultRowHeight="23.25" customHeight="1"/>
  <cols>
    <col min="1" max="1" width="13.00390625" style="65" customWidth="1"/>
    <col min="2" max="2" width="12.25390625" style="65" customWidth="1"/>
    <col min="3" max="15" width="7.125" style="65" customWidth="1"/>
    <col min="16" max="16384" width="6.875" style="65" customWidth="1"/>
  </cols>
  <sheetData>
    <row r="1" s="25" customFormat="1" ht="23.25" customHeight="1">
      <c r="A1" s="23" t="s">
        <v>201</v>
      </c>
    </row>
    <row r="2" spans="1:15" ht="30" customHeight="1">
      <c r="A2" s="268" t="s">
        <v>202</v>
      </c>
      <c r="B2" s="268"/>
      <c r="C2" s="268"/>
      <c r="D2" s="268"/>
      <c r="E2" s="268"/>
      <c r="F2" s="268"/>
      <c r="G2" s="268"/>
      <c r="H2" s="268"/>
      <c r="I2" s="268"/>
      <c r="J2" s="268"/>
      <c r="K2" s="268"/>
      <c r="L2" s="268"/>
      <c r="M2" s="268"/>
      <c r="N2" s="268"/>
      <c r="O2" s="268"/>
    </row>
    <row r="3" spans="1:15" ht="23.25" customHeight="1">
      <c r="A3" s="66"/>
      <c r="N3" s="272" t="s">
        <v>21</v>
      </c>
      <c r="O3" s="272"/>
    </row>
    <row r="4" spans="1:15" ht="28.5" customHeight="1">
      <c r="A4" s="273" t="s">
        <v>118</v>
      </c>
      <c r="B4" s="262" t="s">
        <v>119</v>
      </c>
      <c r="C4" s="274" t="s">
        <v>138</v>
      </c>
      <c r="D4" s="274" t="s">
        <v>139</v>
      </c>
      <c r="E4" s="275" t="s">
        <v>140</v>
      </c>
      <c r="F4" s="274" t="s">
        <v>141</v>
      </c>
      <c r="G4" s="274" t="s">
        <v>142</v>
      </c>
      <c r="H4" s="274" t="s">
        <v>203</v>
      </c>
      <c r="I4" s="274" t="s">
        <v>204</v>
      </c>
      <c r="J4" s="274" t="s">
        <v>145</v>
      </c>
      <c r="K4" s="274" t="s">
        <v>146</v>
      </c>
      <c r="L4" s="274" t="s">
        <v>147</v>
      </c>
      <c r="M4" s="274" t="s">
        <v>148</v>
      </c>
      <c r="N4" s="274" t="s">
        <v>149</v>
      </c>
      <c r="O4" s="274" t="s">
        <v>205</v>
      </c>
    </row>
    <row r="5" spans="1:15" ht="28.5" customHeight="1">
      <c r="A5" s="273"/>
      <c r="B5" s="262"/>
      <c r="C5" s="274"/>
      <c r="D5" s="274"/>
      <c r="E5" s="275"/>
      <c r="F5" s="274"/>
      <c r="G5" s="274"/>
      <c r="H5" s="274"/>
      <c r="I5" s="274"/>
      <c r="J5" s="274"/>
      <c r="K5" s="274"/>
      <c r="L5" s="274"/>
      <c r="M5" s="274"/>
      <c r="N5" s="274"/>
      <c r="O5" s="274"/>
    </row>
    <row r="6" spans="1:15" ht="27" customHeight="1">
      <c r="A6" s="68"/>
      <c r="B6" s="69" t="s">
        <v>26</v>
      </c>
      <c r="C6" s="69"/>
      <c r="D6" s="68"/>
      <c r="E6" s="68"/>
      <c r="F6" s="68"/>
      <c r="G6" s="68"/>
      <c r="H6" s="68"/>
      <c r="I6" s="68"/>
      <c r="J6" s="68"/>
      <c r="K6" s="68"/>
      <c r="L6" s="68"/>
      <c r="M6" s="68"/>
      <c r="N6" s="68"/>
      <c r="O6" s="68"/>
    </row>
    <row r="7" spans="1:15" ht="27" customHeight="1">
      <c r="A7" s="222" t="s">
        <v>387</v>
      </c>
      <c r="B7" s="68"/>
      <c r="C7" s="68"/>
      <c r="D7" s="68"/>
      <c r="E7" s="68"/>
      <c r="F7" s="68"/>
      <c r="G7" s="68"/>
      <c r="H7" s="68"/>
      <c r="I7" s="68"/>
      <c r="J7" s="68"/>
      <c r="K7" s="68"/>
      <c r="L7" s="68"/>
      <c r="M7" s="68"/>
      <c r="N7" s="68"/>
      <c r="O7" s="68"/>
    </row>
    <row r="8" spans="1:15" ht="27" customHeight="1">
      <c r="A8" s="68"/>
      <c r="B8" s="68"/>
      <c r="C8" s="68"/>
      <c r="D8" s="68"/>
      <c r="E8" s="68"/>
      <c r="F8" s="68"/>
      <c r="G8" s="68"/>
      <c r="H8" s="68"/>
      <c r="I8" s="68"/>
      <c r="J8" s="68"/>
      <c r="K8" s="68"/>
      <c r="L8" s="68"/>
      <c r="M8" s="68"/>
      <c r="N8" s="68"/>
      <c r="O8" s="68"/>
    </row>
    <row r="9" spans="1:15" ht="27" customHeight="1">
      <c r="A9" s="68"/>
      <c r="B9" s="68"/>
      <c r="C9" s="68"/>
      <c r="D9" s="68"/>
      <c r="E9" s="68"/>
      <c r="F9" s="68"/>
      <c r="G9" s="68"/>
      <c r="H9" s="68"/>
      <c r="I9" s="68"/>
      <c r="J9" s="68"/>
      <c r="K9" s="68"/>
      <c r="L9" s="68"/>
      <c r="M9" s="68"/>
      <c r="N9" s="68"/>
      <c r="O9" s="68"/>
    </row>
    <row r="10" spans="1:15" ht="27" customHeight="1">
      <c r="A10" s="68"/>
      <c r="B10" s="68"/>
      <c r="C10" s="68"/>
      <c r="D10" s="68"/>
      <c r="E10" s="68"/>
      <c r="F10" s="68"/>
      <c r="G10" s="68"/>
      <c r="H10" s="68"/>
      <c r="I10" s="68"/>
      <c r="J10" s="68"/>
      <c r="K10" s="68"/>
      <c r="L10" s="68"/>
      <c r="M10" s="68"/>
      <c r="N10" s="68"/>
      <c r="O10" s="68"/>
    </row>
    <row r="11" spans="1:15" ht="27" customHeight="1">
      <c r="A11" s="68"/>
      <c r="B11" s="68"/>
      <c r="C11" s="68"/>
      <c r="D11" s="68"/>
      <c r="E11" s="68"/>
      <c r="F11" s="68"/>
      <c r="G11" s="68"/>
      <c r="H11" s="68"/>
      <c r="I11" s="68"/>
      <c r="J11" s="68"/>
      <c r="K11" s="68"/>
      <c r="L11" s="68"/>
      <c r="M11" s="68"/>
      <c r="N11" s="68"/>
      <c r="O11" s="68"/>
    </row>
    <row r="12" spans="1:15" ht="27" customHeight="1">
      <c r="A12" s="68"/>
      <c r="B12" s="68"/>
      <c r="C12" s="68"/>
      <c r="D12" s="68"/>
      <c r="E12" s="68"/>
      <c r="F12" s="68"/>
      <c r="G12" s="68"/>
      <c r="H12" s="68"/>
      <c r="I12" s="68"/>
      <c r="J12" s="68"/>
      <c r="K12" s="68"/>
      <c r="L12" s="68"/>
      <c r="M12" s="68"/>
      <c r="N12" s="68"/>
      <c r="O12" s="68"/>
    </row>
    <row r="13" spans="1:15" ht="27" customHeight="1">
      <c r="A13" s="68"/>
      <c r="B13" s="68"/>
      <c r="C13" s="68"/>
      <c r="D13" s="68"/>
      <c r="E13" s="68"/>
      <c r="F13" s="68"/>
      <c r="G13" s="68"/>
      <c r="H13" s="68"/>
      <c r="I13" s="68"/>
      <c r="J13" s="68"/>
      <c r="K13" s="68"/>
      <c r="L13" s="68"/>
      <c r="M13" s="68"/>
      <c r="N13" s="68"/>
      <c r="O13" s="68"/>
    </row>
    <row r="14" spans="1:15" ht="27" customHeight="1">
      <c r="A14" s="68"/>
      <c r="B14" s="68"/>
      <c r="C14" s="68"/>
      <c r="D14" s="68"/>
      <c r="E14" s="68"/>
      <c r="F14" s="68"/>
      <c r="G14" s="68"/>
      <c r="H14" s="68"/>
      <c r="I14" s="68"/>
      <c r="J14" s="68"/>
      <c r="K14" s="68"/>
      <c r="L14" s="68"/>
      <c r="M14" s="68"/>
      <c r="N14" s="68"/>
      <c r="O14" s="68"/>
    </row>
    <row r="15" spans="1:15" ht="38.25" customHeight="1">
      <c r="A15" s="269" t="s">
        <v>200</v>
      </c>
      <c r="B15" s="269"/>
      <c r="C15" s="269"/>
      <c r="D15" s="269"/>
      <c r="E15" s="269"/>
      <c r="F15" s="269"/>
      <c r="G15" s="269"/>
      <c r="H15" s="269"/>
      <c r="I15" s="269"/>
      <c r="J15" s="269"/>
      <c r="K15" s="269"/>
      <c r="L15" s="269"/>
      <c r="M15" s="269"/>
      <c r="N15" s="269"/>
      <c r="O15" s="269"/>
    </row>
    <row r="16" spans="1:5" ht="19.5" customHeight="1">
      <c r="A16" s="271"/>
      <c r="B16" s="271"/>
      <c r="C16" s="271"/>
      <c r="D16" s="271"/>
      <c r="E16" s="271"/>
    </row>
  </sheetData>
  <sheetProtection/>
  <mergeCells count="19">
    <mergeCell ref="G4:G5"/>
    <mergeCell ref="H4:H5"/>
    <mergeCell ref="I4:I5"/>
    <mergeCell ref="J4:J5"/>
    <mergeCell ref="O4:O5"/>
    <mergeCell ref="K4:K5"/>
    <mergeCell ref="L4:L5"/>
    <mergeCell ref="M4:M5"/>
    <mergeCell ref="N4:N5"/>
    <mergeCell ref="A2:O2"/>
    <mergeCell ref="N3:O3"/>
    <mergeCell ref="A15:O15"/>
    <mergeCell ref="A16:E16"/>
    <mergeCell ref="A4:A5"/>
    <mergeCell ref="B4:B5"/>
    <mergeCell ref="C4:C5"/>
    <mergeCell ref="D4:D5"/>
    <mergeCell ref="E4:E5"/>
    <mergeCell ref="F4:F5"/>
  </mergeCells>
  <printOptions horizontalCentered="1"/>
  <pageMargins left="0.35" right="0.35" top="0.9798611111111111" bottom="0.9798611111111111" header="0.5076388888888889" footer="0.5076388888888889"/>
  <pageSetup firstPageNumber="29" useFirstPageNumber="1" horizontalDpi="600" verticalDpi="600" orientation="landscape" paperSize="9"/>
  <headerFooter alignWithMargins="0">
    <oddFooter>&amp;C&amp;"宋体"&amp;12－ &amp;P －</oddFooter>
  </headerFooter>
</worksheet>
</file>

<file path=xl/worksheets/sheet14.xml><?xml version="1.0" encoding="utf-8"?>
<worksheet xmlns="http://schemas.openxmlformats.org/spreadsheetml/2006/main" xmlns:r="http://schemas.openxmlformats.org/officeDocument/2006/relationships">
  <dimension ref="A1:IG14"/>
  <sheetViews>
    <sheetView showZeros="0" tabSelected="1" zoomScalePageLayoutView="0" workbookViewId="0" topLeftCell="A1">
      <selection activeCell="L9" sqref="L9"/>
    </sheetView>
  </sheetViews>
  <sheetFormatPr defaultColWidth="6.875" defaultRowHeight="12.75" customHeight="1"/>
  <cols>
    <col min="1" max="1" width="15.25390625" style="42" customWidth="1"/>
    <col min="2" max="2" width="11.875" style="42" customWidth="1"/>
    <col min="3" max="3" width="10.75390625" style="42" customWidth="1"/>
    <col min="4" max="4" width="10.00390625" style="42" customWidth="1"/>
    <col min="5" max="5" width="8.625" style="42" customWidth="1"/>
    <col min="6" max="6" width="10.625" style="42" customWidth="1"/>
    <col min="7" max="7" width="13.25390625" style="42" customWidth="1"/>
    <col min="8" max="8" width="9.50390625" style="43" customWidth="1"/>
    <col min="9" max="9" width="30.375" style="42" customWidth="1"/>
    <col min="10" max="16384" width="6.875" style="42" customWidth="1"/>
  </cols>
  <sheetData>
    <row r="1" spans="1:8" s="25" customFormat="1" ht="23.25" customHeight="1">
      <c r="A1" s="23" t="s">
        <v>206</v>
      </c>
      <c r="H1" s="44"/>
    </row>
    <row r="2" spans="1:241" ht="30" customHeight="1">
      <c r="A2" s="276" t="s">
        <v>389</v>
      </c>
      <c r="B2" s="276"/>
      <c r="C2" s="276"/>
      <c r="D2" s="276"/>
      <c r="E2" s="276"/>
      <c r="F2" s="276"/>
      <c r="G2" s="276"/>
      <c r="H2" s="276"/>
      <c r="I2" s="27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row>
    <row r="3" spans="1:241" ht="22.5" customHeight="1">
      <c r="A3" s="45"/>
      <c r="B3" s="46"/>
      <c r="C3" s="46"/>
      <c r="D3" s="277"/>
      <c r="E3" s="277"/>
      <c r="F3" s="277"/>
      <c r="G3" s="278"/>
      <c r="H3" s="47"/>
      <c r="I3" s="62" t="s">
        <v>21</v>
      </c>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row>
    <row r="4" spans="1:241" s="41" customFormat="1" ht="22.5" customHeight="1">
      <c r="A4" s="282" t="s">
        <v>22</v>
      </c>
      <c r="B4" s="49" t="s">
        <v>207</v>
      </c>
      <c r="C4" s="50"/>
      <c r="D4" s="50"/>
      <c r="E4" s="50"/>
      <c r="F4" s="50"/>
      <c r="G4" s="51"/>
      <c r="H4" s="286" t="s">
        <v>208</v>
      </c>
      <c r="I4" s="288" t="s">
        <v>209</v>
      </c>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c r="BE4" s="63"/>
      <c r="BF4" s="63"/>
      <c r="BG4" s="63"/>
      <c r="BH4" s="63"/>
      <c r="BI4" s="63"/>
      <c r="BJ4" s="63"/>
      <c r="BK4" s="63"/>
      <c r="BL4" s="63"/>
      <c r="BM4" s="63"/>
      <c r="BN4" s="63"/>
      <c r="BO4" s="63"/>
      <c r="BP4" s="63"/>
      <c r="BQ4" s="63"/>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63"/>
      <c r="EB4" s="63"/>
      <c r="EC4" s="63"/>
      <c r="ED4" s="63"/>
      <c r="EE4" s="63"/>
      <c r="EF4" s="63"/>
      <c r="EG4" s="63"/>
      <c r="EH4" s="63"/>
      <c r="EI4" s="63"/>
      <c r="EJ4" s="63"/>
      <c r="EK4" s="63"/>
      <c r="EL4" s="63"/>
      <c r="EM4" s="63"/>
      <c r="EN4" s="63"/>
      <c r="EO4" s="63"/>
      <c r="EP4" s="63"/>
      <c r="EQ4" s="63"/>
      <c r="ER4" s="63"/>
      <c r="ES4" s="63"/>
      <c r="ET4" s="63"/>
      <c r="EU4" s="63"/>
      <c r="EV4" s="63"/>
      <c r="EW4" s="63"/>
      <c r="EX4" s="63"/>
      <c r="EY4" s="63"/>
      <c r="EZ4" s="63"/>
      <c r="FA4" s="63"/>
      <c r="FB4" s="63"/>
      <c r="FC4" s="63"/>
      <c r="FD4" s="63"/>
      <c r="FE4" s="63"/>
      <c r="FF4" s="63"/>
      <c r="FG4" s="63"/>
      <c r="FH4" s="63"/>
      <c r="FI4" s="63"/>
      <c r="FJ4" s="63"/>
      <c r="FK4" s="63"/>
      <c r="FL4" s="63"/>
      <c r="FM4" s="63"/>
      <c r="FN4" s="63"/>
      <c r="FO4" s="63"/>
      <c r="FP4" s="63"/>
      <c r="FQ4" s="63"/>
      <c r="FR4" s="63"/>
      <c r="FS4" s="63"/>
      <c r="FT4" s="63"/>
      <c r="FU4" s="63"/>
      <c r="FV4" s="63"/>
      <c r="FW4" s="63"/>
      <c r="FX4" s="63"/>
      <c r="FY4" s="63"/>
      <c r="FZ4" s="63"/>
      <c r="GA4" s="63"/>
      <c r="GB4" s="63"/>
      <c r="GC4" s="63"/>
      <c r="GD4" s="63"/>
      <c r="GE4" s="63"/>
      <c r="GF4" s="63"/>
      <c r="GG4" s="63"/>
      <c r="GH4" s="63"/>
      <c r="GI4" s="63"/>
      <c r="GJ4" s="63"/>
      <c r="GK4" s="63"/>
      <c r="GL4" s="63"/>
      <c r="GM4" s="63"/>
      <c r="GN4" s="63"/>
      <c r="GO4" s="63"/>
      <c r="GP4" s="63"/>
      <c r="GQ4" s="63"/>
      <c r="GR4" s="63"/>
      <c r="GS4" s="63"/>
      <c r="GT4" s="63"/>
      <c r="GU4" s="63"/>
      <c r="GV4" s="63"/>
      <c r="GW4" s="63"/>
      <c r="GX4" s="63"/>
      <c r="GY4" s="63"/>
      <c r="GZ4" s="63"/>
      <c r="HA4" s="63"/>
      <c r="HB4" s="63"/>
      <c r="HC4" s="63"/>
      <c r="HD4" s="63"/>
      <c r="HE4" s="63"/>
      <c r="HF4" s="63"/>
      <c r="HG4" s="63"/>
      <c r="HH4" s="63"/>
      <c r="HI4" s="63"/>
      <c r="HJ4" s="63"/>
      <c r="HK4" s="63"/>
      <c r="HL4" s="63"/>
      <c r="HM4" s="63"/>
      <c r="HN4" s="63"/>
      <c r="HO4" s="63"/>
      <c r="HP4" s="63"/>
      <c r="HQ4" s="63"/>
      <c r="HR4" s="63"/>
      <c r="HS4" s="63"/>
      <c r="HT4" s="63"/>
      <c r="HU4" s="63"/>
      <c r="HV4" s="63"/>
      <c r="HW4" s="63"/>
      <c r="HX4" s="63"/>
      <c r="HY4" s="63"/>
      <c r="HZ4" s="63"/>
      <c r="IA4" s="63"/>
      <c r="IB4" s="63"/>
      <c r="IC4" s="63"/>
      <c r="ID4" s="63"/>
      <c r="IE4" s="63"/>
      <c r="IF4" s="63"/>
      <c r="IG4" s="63"/>
    </row>
    <row r="5" spans="1:241" s="41" customFormat="1" ht="22.5" customHeight="1">
      <c r="A5" s="283"/>
      <c r="B5" s="283" t="s">
        <v>36</v>
      </c>
      <c r="C5" s="283" t="s">
        <v>210</v>
      </c>
      <c r="D5" s="283" t="s">
        <v>211</v>
      </c>
      <c r="E5" s="279" t="s">
        <v>212</v>
      </c>
      <c r="F5" s="280"/>
      <c r="G5" s="283" t="s">
        <v>213</v>
      </c>
      <c r="H5" s="287"/>
      <c r="I5" s="289"/>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BD5" s="63"/>
      <c r="BE5" s="63"/>
      <c r="BF5" s="63"/>
      <c r="BG5" s="63"/>
      <c r="BH5" s="63"/>
      <c r="BI5" s="63"/>
      <c r="BJ5" s="63"/>
      <c r="BK5" s="63"/>
      <c r="BL5" s="63"/>
      <c r="BM5" s="63"/>
      <c r="BN5" s="63"/>
      <c r="BO5" s="63"/>
      <c r="BP5" s="63"/>
      <c r="BQ5" s="63"/>
      <c r="BR5" s="63"/>
      <c r="BS5" s="63"/>
      <c r="BT5" s="63"/>
      <c r="BU5" s="63"/>
      <c r="BV5" s="63"/>
      <c r="BW5" s="63"/>
      <c r="BX5" s="63"/>
      <c r="BY5" s="63"/>
      <c r="BZ5" s="63"/>
      <c r="CA5" s="63"/>
      <c r="CB5" s="63"/>
      <c r="CC5" s="63"/>
      <c r="CD5" s="63"/>
      <c r="CE5" s="63"/>
      <c r="CF5" s="63"/>
      <c r="CG5" s="63"/>
      <c r="CH5" s="63"/>
      <c r="CI5" s="63"/>
      <c r="CJ5" s="63"/>
      <c r="CK5" s="63"/>
      <c r="CL5" s="63"/>
      <c r="CM5" s="63"/>
      <c r="CN5" s="63"/>
      <c r="CO5" s="63"/>
      <c r="CP5" s="63"/>
      <c r="CQ5" s="63"/>
      <c r="CR5" s="63"/>
      <c r="CS5" s="63"/>
      <c r="CT5" s="63"/>
      <c r="CU5" s="63"/>
      <c r="CV5" s="63"/>
      <c r="CW5" s="63"/>
      <c r="CX5" s="63"/>
      <c r="CY5" s="63"/>
      <c r="CZ5" s="63"/>
      <c r="DA5" s="63"/>
      <c r="DB5" s="63"/>
      <c r="DC5" s="63"/>
      <c r="DD5" s="63"/>
      <c r="DE5" s="63"/>
      <c r="DF5" s="63"/>
      <c r="DG5" s="63"/>
      <c r="DH5" s="63"/>
      <c r="DI5" s="63"/>
      <c r="DJ5" s="63"/>
      <c r="DK5" s="63"/>
      <c r="DL5" s="63"/>
      <c r="DM5" s="63"/>
      <c r="DN5" s="63"/>
      <c r="DO5" s="63"/>
      <c r="DP5" s="63"/>
      <c r="DQ5" s="63"/>
      <c r="DR5" s="63"/>
      <c r="DS5" s="63"/>
      <c r="DT5" s="63"/>
      <c r="DU5" s="63"/>
      <c r="DV5" s="63"/>
      <c r="DW5" s="63"/>
      <c r="DX5" s="63"/>
      <c r="DY5" s="63"/>
      <c r="DZ5" s="63"/>
      <c r="EA5" s="63"/>
      <c r="EB5" s="63"/>
      <c r="EC5" s="63"/>
      <c r="ED5" s="63"/>
      <c r="EE5" s="63"/>
      <c r="EF5" s="63"/>
      <c r="EG5" s="63"/>
      <c r="EH5" s="63"/>
      <c r="EI5" s="63"/>
      <c r="EJ5" s="63"/>
      <c r="EK5" s="63"/>
      <c r="EL5" s="63"/>
      <c r="EM5" s="63"/>
      <c r="EN5" s="63"/>
      <c r="EO5" s="63"/>
      <c r="EP5" s="63"/>
      <c r="EQ5" s="63"/>
      <c r="ER5" s="63"/>
      <c r="ES5" s="63"/>
      <c r="ET5" s="63"/>
      <c r="EU5" s="63"/>
      <c r="EV5" s="63"/>
      <c r="EW5" s="63"/>
      <c r="EX5" s="63"/>
      <c r="EY5" s="63"/>
      <c r="EZ5" s="63"/>
      <c r="FA5" s="63"/>
      <c r="FB5" s="63"/>
      <c r="FC5" s="63"/>
      <c r="FD5" s="63"/>
      <c r="FE5" s="63"/>
      <c r="FF5" s="63"/>
      <c r="FG5" s="63"/>
      <c r="FH5" s="63"/>
      <c r="FI5" s="63"/>
      <c r="FJ5" s="63"/>
      <c r="FK5" s="63"/>
      <c r="FL5" s="63"/>
      <c r="FM5" s="63"/>
      <c r="FN5" s="63"/>
      <c r="FO5" s="63"/>
      <c r="FP5" s="63"/>
      <c r="FQ5" s="63"/>
      <c r="FR5" s="63"/>
      <c r="FS5" s="63"/>
      <c r="FT5" s="63"/>
      <c r="FU5" s="63"/>
      <c r="FV5" s="63"/>
      <c r="FW5" s="63"/>
      <c r="FX5" s="63"/>
      <c r="FY5" s="63"/>
      <c r="FZ5" s="63"/>
      <c r="GA5" s="63"/>
      <c r="GB5" s="63"/>
      <c r="GC5" s="63"/>
      <c r="GD5" s="63"/>
      <c r="GE5" s="63"/>
      <c r="GF5" s="63"/>
      <c r="GG5" s="63"/>
      <c r="GH5" s="63"/>
      <c r="GI5" s="63"/>
      <c r="GJ5" s="63"/>
      <c r="GK5" s="63"/>
      <c r="GL5" s="63"/>
      <c r="GM5" s="63"/>
      <c r="GN5" s="63"/>
      <c r="GO5" s="63"/>
      <c r="GP5" s="63"/>
      <c r="GQ5" s="63"/>
      <c r="GR5" s="63"/>
      <c r="GS5" s="63"/>
      <c r="GT5" s="63"/>
      <c r="GU5" s="63"/>
      <c r="GV5" s="63"/>
      <c r="GW5" s="63"/>
      <c r="GX5" s="63"/>
      <c r="GY5" s="63"/>
      <c r="GZ5" s="63"/>
      <c r="HA5" s="63"/>
      <c r="HB5" s="63"/>
      <c r="HC5" s="63"/>
      <c r="HD5" s="63"/>
      <c r="HE5" s="63"/>
      <c r="HF5" s="63"/>
      <c r="HG5" s="63"/>
      <c r="HH5" s="63"/>
      <c r="HI5" s="63"/>
      <c r="HJ5" s="63"/>
      <c r="HK5" s="63"/>
      <c r="HL5" s="63"/>
      <c r="HM5" s="63"/>
      <c r="HN5" s="63"/>
      <c r="HO5" s="63"/>
      <c r="HP5" s="63"/>
      <c r="HQ5" s="63"/>
      <c r="HR5" s="63"/>
      <c r="HS5" s="63"/>
      <c r="HT5" s="63"/>
      <c r="HU5" s="63"/>
      <c r="HV5" s="63"/>
      <c r="HW5" s="63"/>
      <c r="HX5" s="63"/>
      <c r="HY5" s="63"/>
      <c r="HZ5" s="63"/>
      <c r="IA5" s="63"/>
      <c r="IB5" s="63"/>
      <c r="IC5" s="63"/>
      <c r="ID5" s="63"/>
      <c r="IE5" s="63"/>
      <c r="IF5" s="63"/>
      <c r="IG5" s="63"/>
    </row>
    <row r="6" spans="1:241" s="41" customFormat="1" ht="28.5">
      <c r="A6" s="284"/>
      <c r="B6" s="285"/>
      <c r="C6" s="285"/>
      <c r="D6" s="285"/>
      <c r="E6" s="48" t="s">
        <v>214</v>
      </c>
      <c r="F6" s="48" t="s">
        <v>215</v>
      </c>
      <c r="G6" s="285"/>
      <c r="H6" s="287"/>
      <c r="I6" s="289"/>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FR6" s="63"/>
      <c r="FS6" s="63"/>
      <c r="FT6" s="63"/>
      <c r="FU6" s="63"/>
      <c r="FV6" s="63"/>
      <c r="FW6" s="63"/>
      <c r="FX6" s="63"/>
      <c r="FY6" s="63"/>
      <c r="FZ6" s="63"/>
      <c r="GA6" s="63"/>
      <c r="GB6" s="63"/>
      <c r="GC6" s="63"/>
      <c r="GD6" s="63"/>
      <c r="GE6" s="63"/>
      <c r="GF6" s="63"/>
      <c r="GG6" s="63"/>
      <c r="GH6" s="63"/>
      <c r="GI6" s="63"/>
      <c r="GJ6" s="63"/>
      <c r="GK6" s="63"/>
      <c r="GL6" s="63"/>
      <c r="GM6" s="63"/>
      <c r="GN6" s="63"/>
      <c r="GO6" s="63"/>
      <c r="GP6" s="63"/>
      <c r="GQ6" s="63"/>
      <c r="GR6" s="63"/>
      <c r="GS6" s="63"/>
      <c r="GT6" s="63"/>
      <c r="GU6" s="63"/>
      <c r="GV6" s="63"/>
      <c r="GW6" s="63"/>
      <c r="GX6" s="63"/>
      <c r="GY6" s="63"/>
      <c r="GZ6" s="63"/>
      <c r="HA6" s="63"/>
      <c r="HB6" s="63"/>
      <c r="HC6" s="63"/>
      <c r="HD6" s="63"/>
      <c r="HE6" s="63"/>
      <c r="HF6" s="63"/>
      <c r="HG6" s="63"/>
      <c r="HH6" s="63"/>
      <c r="HI6" s="63"/>
      <c r="HJ6" s="63"/>
      <c r="HK6" s="63"/>
      <c r="HL6" s="63"/>
      <c r="HM6" s="63"/>
      <c r="HN6" s="63"/>
      <c r="HO6" s="63"/>
      <c r="HP6" s="63"/>
      <c r="HQ6" s="63"/>
      <c r="HR6" s="63"/>
      <c r="HS6" s="63"/>
      <c r="HT6" s="63"/>
      <c r="HU6" s="63"/>
      <c r="HV6" s="63"/>
      <c r="HW6" s="63"/>
      <c r="HX6" s="63"/>
      <c r="HY6" s="63"/>
      <c r="HZ6" s="63"/>
      <c r="IA6" s="63"/>
      <c r="IB6" s="63"/>
      <c r="IC6" s="63"/>
      <c r="ID6" s="63"/>
      <c r="IE6" s="63"/>
      <c r="IF6" s="63"/>
      <c r="IG6" s="63"/>
    </row>
    <row r="7" spans="1:241" ht="24">
      <c r="A7" s="181" t="s">
        <v>306</v>
      </c>
      <c r="B7" s="53">
        <f>C7+D7+G7</f>
        <v>89</v>
      </c>
      <c r="C7" s="54">
        <v>57</v>
      </c>
      <c r="D7" s="55">
        <v>32</v>
      </c>
      <c r="E7" s="56">
        <v>0</v>
      </c>
      <c r="F7" s="182">
        <v>32</v>
      </c>
      <c r="G7" s="56"/>
      <c r="H7" s="183">
        <v>-0.6923</v>
      </c>
      <c r="I7" s="223" t="s">
        <v>390</v>
      </c>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row>
    <row r="8" spans="1:9" ht="36.75" customHeight="1">
      <c r="A8" s="52"/>
      <c r="B8" s="56"/>
      <c r="C8" s="57"/>
      <c r="D8" s="58"/>
      <c r="E8" s="56"/>
      <c r="F8" s="56"/>
      <c r="G8" s="56"/>
      <c r="H8" s="59"/>
      <c r="I8" s="64"/>
    </row>
    <row r="9" spans="1:9" ht="36.75" customHeight="1">
      <c r="A9" s="52"/>
      <c r="B9" s="56"/>
      <c r="C9" s="57"/>
      <c r="D9" s="58"/>
      <c r="E9" s="56"/>
      <c r="F9" s="56"/>
      <c r="G9" s="56"/>
      <c r="H9" s="59"/>
      <c r="I9" s="64"/>
    </row>
    <row r="10" spans="1:9" ht="36.75" customHeight="1">
      <c r="A10" s="52"/>
      <c r="B10" s="56"/>
      <c r="C10" s="57"/>
      <c r="D10" s="58"/>
      <c r="E10" s="56"/>
      <c r="F10" s="56"/>
      <c r="G10" s="56"/>
      <c r="H10" s="59"/>
      <c r="I10" s="64"/>
    </row>
    <row r="11" spans="1:9" ht="33.75" customHeight="1">
      <c r="A11" s="281" t="s">
        <v>216</v>
      </c>
      <c r="B11" s="281"/>
      <c r="C11" s="281"/>
      <c r="D11" s="281"/>
      <c r="E11" s="281"/>
      <c r="F11" s="281"/>
      <c r="G11" s="281"/>
      <c r="H11" s="281"/>
      <c r="I11" s="281"/>
    </row>
    <row r="12" spans="1:7" ht="19.5" customHeight="1">
      <c r="A12" s="60"/>
      <c r="B12" s="60"/>
      <c r="C12" s="60"/>
      <c r="D12" s="60"/>
      <c r="E12" s="60"/>
      <c r="F12" s="60"/>
      <c r="G12" s="60"/>
    </row>
    <row r="13" spans="1:7" ht="19.5" customHeight="1">
      <c r="A13" s="61"/>
      <c r="B13" s="61"/>
      <c r="C13" s="61"/>
      <c r="D13" s="61"/>
      <c r="E13" s="61"/>
      <c r="F13" s="61"/>
      <c r="G13" s="61"/>
    </row>
    <row r="14" spans="1:7" ht="12.75" customHeight="1">
      <c r="A14" s="61"/>
      <c r="B14" s="61"/>
      <c r="C14" s="61"/>
      <c r="D14" s="61"/>
      <c r="E14" s="61"/>
      <c r="F14" s="61"/>
      <c r="G14" s="61"/>
    </row>
  </sheetData>
  <sheetProtection/>
  <mergeCells count="11">
    <mergeCell ref="I4:I6"/>
    <mergeCell ref="A2:I2"/>
    <mergeCell ref="D3:G3"/>
    <mergeCell ref="E5:F5"/>
    <mergeCell ref="A11:I11"/>
    <mergeCell ref="A4:A6"/>
    <mergeCell ref="B5:B6"/>
    <mergeCell ref="C5:C6"/>
    <mergeCell ref="D5:D6"/>
    <mergeCell ref="G5:G6"/>
    <mergeCell ref="H4:H6"/>
  </mergeCells>
  <printOptions horizontalCentered="1"/>
  <pageMargins left="0.35" right="0.35" top="0.9798611111111111" bottom="0.9798611111111111" header="0.5076388888888889" footer="0.5076388888888889"/>
  <pageSetup firstPageNumber="30" useFirstPageNumber="1" horizontalDpi="600" verticalDpi="600" orientation="landscape" paperSize="9" r:id="rId1"/>
  <headerFooter alignWithMargins="0">
    <oddFooter>&amp;C&amp;"宋体"&amp;12－ &amp;P －</oddFooter>
  </headerFooter>
</worksheet>
</file>

<file path=xl/worksheets/sheet15.xml><?xml version="1.0" encoding="utf-8"?>
<worksheet xmlns="http://schemas.openxmlformats.org/spreadsheetml/2006/main" xmlns:r="http://schemas.openxmlformats.org/officeDocument/2006/relationships">
  <dimension ref="A1:L14"/>
  <sheetViews>
    <sheetView showZeros="0" zoomScalePageLayoutView="0" workbookViewId="0" topLeftCell="A1">
      <selection activeCell="N7" sqref="N7"/>
    </sheetView>
  </sheetViews>
  <sheetFormatPr defaultColWidth="9.00390625" defaultRowHeight="14.25"/>
  <cols>
    <col min="1" max="1" width="13.125" style="25" customWidth="1"/>
    <col min="2" max="2" width="13.125" style="184" bestFit="1" customWidth="1"/>
    <col min="3" max="3" width="14.875" style="25" customWidth="1"/>
    <col min="4" max="5" width="9.25390625" style="25" customWidth="1"/>
    <col min="6" max="6" width="10.25390625" style="25" customWidth="1"/>
    <col min="7" max="7" width="9.25390625" style="25" customWidth="1"/>
    <col min="8" max="9" width="10.875" style="25" customWidth="1"/>
    <col min="10" max="10" width="8.375" style="25" customWidth="1"/>
    <col min="11" max="11" width="15.00390625" style="25" customWidth="1"/>
    <col min="12" max="12" width="10.25390625" style="25" customWidth="1"/>
    <col min="13" max="16384" width="9.00390625" style="25" customWidth="1"/>
  </cols>
  <sheetData>
    <row r="1" ht="23.25" customHeight="1">
      <c r="A1" s="23" t="s">
        <v>217</v>
      </c>
    </row>
    <row r="2" spans="1:12" ht="29.25" customHeight="1">
      <c r="A2" s="290" t="s">
        <v>218</v>
      </c>
      <c r="B2" s="290"/>
      <c r="C2" s="290"/>
      <c r="D2" s="290"/>
      <c r="E2" s="290"/>
      <c r="F2" s="290"/>
      <c r="G2" s="290"/>
      <c r="H2" s="290"/>
      <c r="I2" s="290"/>
      <c r="J2" s="290"/>
      <c r="K2" s="290"/>
      <c r="L2" s="290"/>
    </row>
    <row r="3" spans="1:12" s="23" customFormat="1" ht="22.5" customHeight="1">
      <c r="A3" s="26"/>
      <c r="B3" s="185"/>
      <c r="L3" s="34" t="s">
        <v>21</v>
      </c>
    </row>
    <row r="4" spans="1:12" s="23" customFormat="1" ht="22.5" customHeight="1">
      <c r="A4" s="231" t="s">
        <v>118</v>
      </c>
      <c r="B4" s="231" t="s">
        <v>119</v>
      </c>
      <c r="C4" s="226" t="s">
        <v>219</v>
      </c>
      <c r="D4" s="226" t="s">
        <v>220</v>
      </c>
      <c r="E4" s="226"/>
      <c r="F4" s="226"/>
      <c r="G4" s="226"/>
      <c r="H4" s="226"/>
      <c r="I4" s="226"/>
      <c r="J4" s="226"/>
      <c r="K4" s="226" t="s">
        <v>221</v>
      </c>
      <c r="L4" s="226" t="s">
        <v>222</v>
      </c>
    </row>
    <row r="5" spans="1:12" s="23" customFormat="1" ht="48" customHeight="1">
      <c r="A5" s="232"/>
      <c r="B5" s="232"/>
      <c r="C5" s="226"/>
      <c r="D5" s="28" t="s">
        <v>26</v>
      </c>
      <c r="E5" s="28" t="s">
        <v>34</v>
      </c>
      <c r="F5" s="28" t="s">
        <v>223</v>
      </c>
      <c r="G5" s="28" t="s">
        <v>28</v>
      </c>
      <c r="H5" s="28" t="s">
        <v>224</v>
      </c>
      <c r="I5" s="28" t="s">
        <v>125</v>
      </c>
      <c r="J5" s="28" t="s">
        <v>126</v>
      </c>
      <c r="K5" s="226"/>
      <c r="L5" s="226"/>
    </row>
    <row r="6" spans="1:12" ht="30.75" customHeight="1">
      <c r="A6" s="186"/>
      <c r="B6" s="187"/>
      <c r="C6" s="188" t="s">
        <v>26</v>
      </c>
      <c r="D6" s="189">
        <f>159.56</f>
        <v>159.56</v>
      </c>
      <c r="E6" s="187"/>
      <c r="F6" s="190">
        <v>159.56</v>
      </c>
      <c r="G6" s="187"/>
      <c r="H6" s="187"/>
      <c r="I6" s="191"/>
      <c r="J6" s="186"/>
      <c r="K6" s="192"/>
      <c r="L6" s="192"/>
    </row>
    <row r="7" spans="1:12" s="24" customFormat="1" ht="93">
      <c r="A7" s="192">
        <v>2010602</v>
      </c>
      <c r="B7" s="193" t="s">
        <v>312</v>
      </c>
      <c r="C7" s="192" t="s">
        <v>352</v>
      </c>
      <c r="D7" s="189">
        <v>159.56</v>
      </c>
      <c r="E7" s="194"/>
      <c r="F7" s="194">
        <v>159.56</v>
      </c>
      <c r="G7" s="195"/>
      <c r="H7" s="195"/>
      <c r="I7" s="195"/>
      <c r="J7" s="195"/>
      <c r="K7" s="196" t="s">
        <v>351</v>
      </c>
      <c r="L7" s="193"/>
    </row>
    <row r="8" spans="1:12" s="24" customFormat="1" ht="30.75" customHeight="1">
      <c r="A8" s="32"/>
      <c r="B8" s="38"/>
      <c r="C8" s="32"/>
      <c r="D8" s="37">
        <f aca="true" t="shared" si="0" ref="D8:D13">SUM(E8:J8)</f>
        <v>0</v>
      </c>
      <c r="E8" s="32"/>
      <c r="F8" s="32"/>
      <c r="G8" s="32"/>
      <c r="H8" s="32"/>
      <c r="I8" s="32"/>
      <c r="J8" s="32"/>
      <c r="K8" s="36"/>
      <c r="L8" s="32"/>
    </row>
    <row r="9" spans="1:12" s="24" customFormat="1" ht="30.75" customHeight="1">
      <c r="A9" s="32"/>
      <c r="B9" s="38"/>
      <c r="C9" s="32"/>
      <c r="D9" s="37">
        <f t="shared" si="0"/>
        <v>0</v>
      </c>
      <c r="E9" s="32"/>
      <c r="F9" s="32"/>
      <c r="G9" s="32"/>
      <c r="H9" s="32"/>
      <c r="I9" s="32"/>
      <c r="J9" s="32"/>
      <c r="K9" s="36"/>
      <c r="L9" s="32"/>
    </row>
    <row r="10" spans="1:12" s="24" customFormat="1" ht="30.75" customHeight="1">
      <c r="A10" s="32"/>
      <c r="B10" s="38"/>
      <c r="C10" s="32"/>
      <c r="D10" s="37">
        <f t="shared" si="0"/>
        <v>0</v>
      </c>
      <c r="E10" s="32"/>
      <c r="F10" s="32"/>
      <c r="G10" s="32"/>
      <c r="H10" s="32"/>
      <c r="I10" s="32"/>
      <c r="J10" s="32"/>
      <c r="K10" s="36"/>
      <c r="L10" s="32"/>
    </row>
    <row r="11" spans="1:12" s="24" customFormat="1" ht="30.75" customHeight="1">
      <c r="A11" s="32"/>
      <c r="B11" s="38"/>
      <c r="C11" s="39"/>
      <c r="D11" s="37">
        <f t="shared" si="0"/>
        <v>0</v>
      </c>
      <c r="E11" s="40"/>
      <c r="F11" s="40"/>
      <c r="G11" s="40"/>
      <c r="H11" s="40"/>
      <c r="I11" s="40"/>
      <c r="J11" s="40"/>
      <c r="K11" s="36"/>
      <c r="L11" s="32"/>
    </row>
    <row r="12" spans="1:12" s="24" customFormat="1" ht="30.75" customHeight="1">
      <c r="A12" s="32"/>
      <c r="B12" s="38"/>
      <c r="C12" s="32"/>
      <c r="D12" s="37">
        <f t="shared" si="0"/>
        <v>0</v>
      </c>
      <c r="E12" s="33"/>
      <c r="F12" s="33"/>
      <c r="G12" s="33"/>
      <c r="H12" s="33"/>
      <c r="I12" s="33"/>
      <c r="J12" s="33"/>
      <c r="K12" s="36"/>
      <c r="L12" s="32"/>
    </row>
    <row r="13" spans="1:12" s="24" customFormat="1" ht="30.75" customHeight="1">
      <c r="A13" s="32"/>
      <c r="B13" s="38"/>
      <c r="C13" s="32"/>
      <c r="D13" s="37">
        <f t="shared" si="0"/>
        <v>0</v>
      </c>
      <c r="E13" s="32"/>
      <c r="F13" s="32"/>
      <c r="G13" s="32"/>
      <c r="H13" s="32"/>
      <c r="I13" s="32"/>
      <c r="J13" s="32"/>
      <c r="K13" s="36"/>
      <c r="L13" s="32"/>
    </row>
    <row r="14" spans="1:12" ht="25.5" customHeight="1">
      <c r="A14" s="251" t="s">
        <v>40</v>
      </c>
      <c r="B14" s="251"/>
      <c r="C14" s="251"/>
      <c r="D14" s="251"/>
      <c r="E14" s="251"/>
      <c r="F14" s="251"/>
      <c r="G14" s="251"/>
      <c r="H14" s="251"/>
      <c r="I14" s="251"/>
      <c r="J14" s="251"/>
      <c r="K14" s="251"/>
      <c r="L14" s="251"/>
    </row>
  </sheetData>
  <sheetProtection/>
  <mergeCells count="8">
    <mergeCell ref="A2:L2"/>
    <mergeCell ref="D4:J4"/>
    <mergeCell ref="A14:L14"/>
    <mergeCell ref="A4:A5"/>
    <mergeCell ref="B4:B5"/>
    <mergeCell ref="C4:C5"/>
    <mergeCell ref="K4:K5"/>
    <mergeCell ref="L4:L5"/>
  </mergeCells>
  <conditionalFormatting sqref="K13 K8:K11 E11:J13">
    <cfRule type="cellIs" priority="1" dxfId="0" operator="equal" stopIfTrue="1">
      <formula>0</formula>
    </cfRule>
  </conditionalFormatting>
  <conditionalFormatting sqref="E7:J7">
    <cfRule type="cellIs" priority="2" dxfId="0" operator="equal" stopIfTrue="1">
      <formula>0</formula>
    </cfRule>
  </conditionalFormatting>
  <printOptions horizontalCentered="1"/>
  <pageMargins left="0.35" right="0.35" top="0.9798611111111111" bottom="0.9798611111111111" header="0.5076388888888889" footer="0.5076388888888889"/>
  <pageSetup firstPageNumber="31" useFirstPageNumber="1" horizontalDpi="600" verticalDpi="600" orientation="landscape" paperSize="9"/>
  <headerFooter alignWithMargins="0">
    <oddFooter>&amp;C&amp;"宋体"&amp;12－ &amp;P －</oddFooter>
  </headerFooter>
</worksheet>
</file>

<file path=xl/worksheets/sheet16.xml><?xml version="1.0" encoding="utf-8"?>
<worksheet xmlns="http://schemas.openxmlformats.org/spreadsheetml/2006/main" xmlns:r="http://schemas.openxmlformats.org/officeDocument/2006/relationships">
  <dimension ref="A1:L17"/>
  <sheetViews>
    <sheetView showZeros="0" zoomScalePageLayoutView="0" workbookViewId="0" topLeftCell="A13">
      <selection activeCell="K12" sqref="K12"/>
    </sheetView>
  </sheetViews>
  <sheetFormatPr defaultColWidth="9.00390625" defaultRowHeight="14.25"/>
  <cols>
    <col min="1" max="1" width="14.00390625" style="25" customWidth="1"/>
    <col min="2" max="2" width="25.75390625" style="25" bestFit="1" customWidth="1"/>
    <col min="3" max="3" width="18.625" style="25" bestFit="1" customWidth="1"/>
    <col min="4" max="5" width="9.25390625" style="25" customWidth="1"/>
    <col min="6" max="6" width="10.625" style="25" customWidth="1"/>
    <col min="7" max="7" width="9.25390625" style="25" customWidth="1"/>
    <col min="8" max="8" width="10.125" style="25" customWidth="1"/>
    <col min="9" max="10" width="8.375" style="25" customWidth="1"/>
    <col min="11" max="11" width="15.50390625" style="25" customWidth="1"/>
    <col min="12" max="12" width="10.00390625" style="25" customWidth="1"/>
    <col min="13" max="16384" width="9.00390625" style="25" customWidth="1"/>
  </cols>
  <sheetData>
    <row r="1" ht="23.25" customHeight="1">
      <c r="A1" s="23" t="s">
        <v>225</v>
      </c>
    </row>
    <row r="2" spans="1:12" ht="29.25" customHeight="1">
      <c r="A2" s="290" t="s">
        <v>226</v>
      </c>
      <c r="B2" s="290"/>
      <c r="C2" s="290"/>
      <c r="D2" s="290"/>
      <c r="E2" s="290"/>
      <c r="F2" s="290"/>
      <c r="G2" s="290"/>
      <c r="H2" s="290"/>
      <c r="I2" s="290"/>
      <c r="J2" s="290"/>
      <c r="K2" s="290"/>
      <c r="L2" s="290"/>
    </row>
    <row r="3" spans="1:12" s="23" customFormat="1" ht="22.5" customHeight="1">
      <c r="A3" s="26"/>
      <c r="L3" s="34" t="s">
        <v>21</v>
      </c>
    </row>
    <row r="4" spans="1:12" s="23" customFormat="1" ht="22.5" customHeight="1">
      <c r="A4" s="231" t="s">
        <v>118</v>
      </c>
      <c r="B4" s="231" t="s">
        <v>119</v>
      </c>
      <c r="C4" s="226" t="s">
        <v>219</v>
      </c>
      <c r="D4" s="226" t="s">
        <v>220</v>
      </c>
      <c r="E4" s="226"/>
      <c r="F4" s="226"/>
      <c r="G4" s="226"/>
      <c r="H4" s="226"/>
      <c r="I4" s="226"/>
      <c r="J4" s="226"/>
      <c r="K4" s="226" t="s">
        <v>221</v>
      </c>
      <c r="L4" s="226" t="s">
        <v>222</v>
      </c>
    </row>
    <row r="5" spans="1:12" s="23" customFormat="1" ht="46.5" customHeight="1">
      <c r="A5" s="232"/>
      <c r="B5" s="232"/>
      <c r="C5" s="226"/>
      <c r="D5" s="28" t="s">
        <v>26</v>
      </c>
      <c r="E5" s="28" t="s">
        <v>34</v>
      </c>
      <c r="F5" s="28" t="s">
        <v>223</v>
      </c>
      <c r="G5" s="28" t="s">
        <v>28</v>
      </c>
      <c r="H5" s="28" t="s">
        <v>224</v>
      </c>
      <c r="I5" s="28" t="s">
        <v>125</v>
      </c>
      <c r="J5" s="28" t="s">
        <v>126</v>
      </c>
      <c r="K5" s="226"/>
      <c r="L5" s="226"/>
    </row>
    <row r="6" spans="1:12" ht="25.5" customHeight="1">
      <c r="A6" s="29"/>
      <c r="B6" s="29"/>
      <c r="C6" s="30" t="s">
        <v>26</v>
      </c>
      <c r="D6" s="202">
        <f>SUM(D7:D16)</f>
        <v>10667.84</v>
      </c>
      <c r="E6" s="202">
        <f>SUM(E7:E16)</f>
        <v>0</v>
      </c>
      <c r="F6" s="202">
        <f>SUM(F7:F16)</f>
        <v>10667.84</v>
      </c>
      <c r="G6" s="31"/>
      <c r="H6" s="31"/>
      <c r="I6" s="31"/>
      <c r="J6" s="31"/>
      <c r="K6" s="35"/>
      <c r="L6" s="35"/>
    </row>
    <row r="7" spans="1:12" s="24" customFormat="1" ht="39">
      <c r="A7" s="35">
        <v>2010601</v>
      </c>
      <c r="B7" s="32" t="s">
        <v>353</v>
      </c>
      <c r="C7" s="197" t="s">
        <v>354</v>
      </c>
      <c r="D7" s="33">
        <v>145.7</v>
      </c>
      <c r="E7" s="33"/>
      <c r="F7" s="33">
        <v>145.7</v>
      </c>
      <c r="G7" s="33"/>
      <c r="H7" s="33"/>
      <c r="I7" s="33"/>
      <c r="J7" s="33"/>
      <c r="K7" s="198" t="s">
        <v>355</v>
      </c>
      <c r="L7" s="32"/>
    </row>
    <row r="8" spans="1:12" s="24" customFormat="1" ht="92.25" customHeight="1">
      <c r="A8" s="35">
        <v>2010602</v>
      </c>
      <c r="B8" s="32" t="s">
        <v>312</v>
      </c>
      <c r="C8" s="197" t="s">
        <v>356</v>
      </c>
      <c r="D8" s="33">
        <v>158.34</v>
      </c>
      <c r="E8" s="33"/>
      <c r="F8" s="33">
        <f>320-15.96-145.7</f>
        <v>158.34000000000003</v>
      </c>
      <c r="G8" s="33"/>
      <c r="H8" s="33"/>
      <c r="I8" s="33"/>
      <c r="J8" s="33"/>
      <c r="K8" s="199" t="s">
        <v>365</v>
      </c>
      <c r="L8" s="32"/>
    </row>
    <row r="9" spans="1:12" s="24" customFormat="1" ht="26.25">
      <c r="A9" s="35">
        <v>2010602</v>
      </c>
      <c r="B9" s="32" t="s">
        <v>312</v>
      </c>
      <c r="C9" s="197" t="s">
        <v>357</v>
      </c>
      <c r="D9" s="32">
        <v>15.96</v>
      </c>
      <c r="E9" s="32"/>
      <c r="F9" s="32">
        <v>15.96</v>
      </c>
      <c r="G9" s="32"/>
      <c r="H9" s="32"/>
      <c r="I9" s="32"/>
      <c r="J9" s="32"/>
      <c r="K9" s="199" t="s">
        <v>371</v>
      </c>
      <c r="L9" s="32"/>
    </row>
    <row r="10" spans="1:12" s="24" customFormat="1" ht="105">
      <c r="A10" s="35">
        <v>2010602</v>
      </c>
      <c r="B10" s="32" t="s">
        <v>312</v>
      </c>
      <c r="C10" s="197" t="s">
        <v>358</v>
      </c>
      <c r="D10" s="32">
        <v>480</v>
      </c>
      <c r="E10" s="32"/>
      <c r="F10" s="32">
        <v>480</v>
      </c>
      <c r="G10" s="32"/>
      <c r="H10" s="32"/>
      <c r="I10" s="32"/>
      <c r="J10" s="32"/>
      <c r="K10" s="199" t="s">
        <v>366</v>
      </c>
      <c r="L10" s="32"/>
    </row>
    <row r="11" spans="1:12" s="24" customFormat="1" ht="26.25">
      <c r="A11" s="35">
        <v>2010602</v>
      </c>
      <c r="B11" s="32" t="s">
        <v>312</v>
      </c>
      <c r="C11" s="197" t="s">
        <v>359</v>
      </c>
      <c r="D11" s="32">
        <v>3000</v>
      </c>
      <c r="E11" s="32"/>
      <c r="F11" s="32">
        <v>3000</v>
      </c>
      <c r="G11" s="32"/>
      <c r="H11" s="32"/>
      <c r="I11" s="32"/>
      <c r="J11" s="32"/>
      <c r="K11" s="198" t="s">
        <v>367</v>
      </c>
      <c r="L11" s="32"/>
    </row>
    <row r="12" spans="1:12" s="24" customFormat="1" ht="409.5">
      <c r="A12" s="35">
        <v>2010602</v>
      </c>
      <c r="B12" s="32" t="s">
        <v>312</v>
      </c>
      <c r="C12" s="197" t="s">
        <v>360</v>
      </c>
      <c r="D12" s="32">
        <v>395.32</v>
      </c>
      <c r="E12" s="32"/>
      <c r="F12" s="32">
        <v>395.32</v>
      </c>
      <c r="G12" s="32"/>
      <c r="H12" s="32"/>
      <c r="I12" s="32"/>
      <c r="J12" s="32"/>
      <c r="K12" s="200" t="s">
        <v>388</v>
      </c>
      <c r="L12" s="32"/>
    </row>
    <row r="13" spans="1:12" s="24" customFormat="1" ht="24.75">
      <c r="A13" s="35">
        <v>2010602</v>
      </c>
      <c r="B13" s="32" t="s">
        <v>312</v>
      </c>
      <c r="C13" s="197" t="s">
        <v>370</v>
      </c>
      <c r="D13" s="32">
        <v>6214.52</v>
      </c>
      <c r="E13" s="32"/>
      <c r="F13" s="32">
        <v>6214.52</v>
      </c>
      <c r="G13" s="32"/>
      <c r="H13" s="32"/>
      <c r="I13" s="32"/>
      <c r="J13" s="32"/>
      <c r="K13" s="199" t="s">
        <v>369</v>
      </c>
      <c r="L13" s="32"/>
    </row>
    <row r="14" spans="1:12" s="24" customFormat="1" ht="26.25">
      <c r="A14" s="35">
        <v>2010602</v>
      </c>
      <c r="B14" s="32" t="s">
        <v>312</v>
      </c>
      <c r="C14" s="197" t="s">
        <v>361</v>
      </c>
      <c r="D14" s="32">
        <v>20</v>
      </c>
      <c r="E14" s="32"/>
      <c r="F14" s="32">
        <v>20</v>
      </c>
      <c r="G14" s="32"/>
      <c r="H14" s="32"/>
      <c r="I14" s="32"/>
      <c r="J14" s="32"/>
      <c r="K14" s="198" t="s">
        <v>362</v>
      </c>
      <c r="L14" s="32"/>
    </row>
    <row r="15" spans="1:12" s="24" customFormat="1" ht="39">
      <c r="A15" s="35">
        <v>2010602</v>
      </c>
      <c r="B15" s="32" t="s">
        <v>312</v>
      </c>
      <c r="C15" s="197" t="s">
        <v>363</v>
      </c>
      <c r="D15" s="32">
        <v>138</v>
      </c>
      <c r="E15" s="32"/>
      <c r="F15" s="32">
        <v>138</v>
      </c>
      <c r="G15" s="32"/>
      <c r="H15" s="32"/>
      <c r="I15" s="32"/>
      <c r="J15" s="32"/>
      <c r="K15" s="198" t="s">
        <v>364</v>
      </c>
      <c r="L15" s="32"/>
    </row>
    <row r="16" spans="1:12" s="24" customFormat="1" ht="92.25">
      <c r="A16" s="35">
        <v>2010602</v>
      </c>
      <c r="B16" s="32" t="s">
        <v>312</v>
      </c>
      <c r="C16" s="32" t="s">
        <v>368</v>
      </c>
      <c r="D16" s="203">
        <v>100</v>
      </c>
      <c r="E16" s="33"/>
      <c r="F16" s="33">
        <v>100</v>
      </c>
      <c r="G16" s="33"/>
      <c r="H16" s="33"/>
      <c r="I16" s="33"/>
      <c r="J16" s="33"/>
      <c r="K16" s="201" t="s">
        <v>372</v>
      </c>
      <c r="L16" s="32"/>
    </row>
    <row r="17" spans="1:12" ht="36.75" customHeight="1">
      <c r="A17" s="291" t="s">
        <v>227</v>
      </c>
      <c r="B17" s="251"/>
      <c r="C17" s="251"/>
      <c r="D17" s="251"/>
      <c r="E17" s="251"/>
      <c r="F17" s="251"/>
      <c r="G17" s="251"/>
      <c r="H17" s="251"/>
      <c r="I17" s="251"/>
      <c r="J17" s="251"/>
      <c r="K17" s="251"/>
      <c r="L17" s="251"/>
    </row>
  </sheetData>
  <sheetProtection/>
  <mergeCells count="8">
    <mergeCell ref="A2:L2"/>
    <mergeCell ref="D4:J4"/>
    <mergeCell ref="A17:L17"/>
    <mergeCell ref="A4:A5"/>
    <mergeCell ref="B4:B5"/>
    <mergeCell ref="C4:C5"/>
    <mergeCell ref="K4:K5"/>
    <mergeCell ref="L4:L5"/>
  </mergeCells>
  <conditionalFormatting sqref="E16:J16">
    <cfRule type="cellIs" priority="1" dxfId="0" operator="equal" stopIfTrue="1">
      <formula>0</formula>
    </cfRule>
  </conditionalFormatting>
  <conditionalFormatting sqref="D12:J14 D7:J9">
    <cfRule type="cellIs" priority="2" dxfId="0" operator="equal" stopIfTrue="1">
      <formula>0</formula>
    </cfRule>
  </conditionalFormatting>
  <printOptions horizontalCentered="1"/>
  <pageMargins left="0.35" right="0.35" top="0.9798611111111111" bottom="0.9798611111111111" header="0.5076388888888889" footer="0.5076388888888889"/>
  <pageSetup firstPageNumber="32" useFirstPageNumber="1" horizontalDpi="600" verticalDpi="600" orientation="landscape" paperSize="9"/>
  <headerFooter alignWithMargins="0">
    <oddFooter>&amp;C&amp;"宋体"&amp;12－ &amp;P －</oddFooter>
  </headerFooter>
</worksheet>
</file>

<file path=xl/worksheets/sheet17.xml><?xml version="1.0" encoding="utf-8"?>
<worksheet xmlns="http://schemas.openxmlformats.org/spreadsheetml/2006/main" xmlns:r="http://schemas.openxmlformats.org/officeDocument/2006/relationships">
  <dimension ref="A1:K36"/>
  <sheetViews>
    <sheetView zoomScaleSheetLayoutView="100" zoomScalePageLayoutView="0" workbookViewId="0" topLeftCell="A1">
      <selection activeCell="M8" sqref="M8"/>
    </sheetView>
  </sheetViews>
  <sheetFormatPr defaultColWidth="9.00390625" defaultRowHeight="14.25"/>
  <cols>
    <col min="1" max="1" width="9.125" style="13" customWidth="1"/>
    <col min="2" max="2" width="4.75390625" style="13" customWidth="1"/>
    <col min="3" max="3" width="7.50390625" style="13" customWidth="1"/>
    <col min="4" max="4" width="9.00390625" style="13" customWidth="1"/>
    <col min="5" max="5" width="7.25390625" style="13" customWidth="1"/>
    <col min="6" max="6" width="8.50390625" style="13" customWidth="1"/>
    <col min="7" max="7" width="8.625" style="13" customWidth="1"/>
    <col min="8" max="8" width="6.375" style="13" customWidth="1"/>
    <col min="9" max="9" width="4.375" style="13" customWidth="1"/>
    <col min="10" max="10" width="7.375" style="13" customWidth="1"/>
    <col min="11" max="11" width="8.00390625" style="13" customWidth="1"/>
    <col min="12" max="16384" width="9.00390625" style="13" customWidth="1"/>
  </cols>
  <sheetData>
    <row r="1" spans="1:2" ht="15">
      <c r="A1" s="292" t="s">
        <v>228</v>
      </c>
      <c r="B1" s="292"/>
    </row>
    <row r="2" spans="1:11" s="12" customFormat="1" ht="24.75">
      <c r="A2" s="293" t="s">
        <v>229</v>
      </c>
      <c r="B2" s="294"/>
      <c r="C2" s="294"/>
      <c r="D2" s="294"/>
      <c r="E2" s="294"/>
      <c r="F2" s="294"/>
      <c r="G2" s="294"/>
      <c r="H2" s="294"/>
      <c r="I2" s="294"/>
      <c r="J2" s="294"/>
      <c r="K2" s="294"/>
    </row>
    <row r="3" spans="1:11" s="12" customFormat="1" ht="21" customHeight="1">
      <c r="A3" s="295" t="s">
        <v>230</v>
      </c>
      <c r="B3" s="296"/>
      <c r="C3" s="296"/>
      <c r="D3" s="296"/>
      <c r="E3" s="296"/>
      <c r="F3" s="296"/>
      <c r="G3" s="296"/>
      <c r="H3" s="296"/>
      <c r="I3" s="296"/>
      <c r="J3" s="296"/>
      <c r="K3" s="296"/>
    </row>
    <row r="4" spans="1:11" s="12" customFormat="1" ht="15">
      <c r="A4" s="14" t="s">
        <v>231</v>
      </c>
      <c r="B4" s="297"/>
      <c r="C4" s="297"/>
      <c r="D4" s="297"/>
      <c r="E4" s="297"/>
      <c r="F4" s="260" t="s">
        <v>232</v>
      </c>
      <c r="G4" s="297"/>
      <c r="H4" s="260" t="s">
        <v>233</v>
      </c>
      <c r="I4" s="297"/>
      <c r="J4" s="297"/>
      <c r="K4" s="297"/>
    </row>
    <row r="5" spans="1:11" s="12" customFormat="1" ht="15">
      <c r="A5" s="14" t="s">
        <v>234</v>
      </c>
      <c r="B5" s="297"/>
      <c r="C5" s="297"/>
      <c r="D5" s="297"/>
      <c r="E5" s="297"/>
      <c r="F5" s="260" t="s">
        <v>235</v>
      </c>
      <c r="G5" s="297"/>
      <c r="H5" s="305"/>
      <c r="I5" s="305"/>
      <c r="J5" s="305"/>
      <c r="K5" s="305"/>
    </row>
    <row r="6" spans="1:11" s="12" customFormat="1" ht="42.75">
      <c r="A6" s="14" t="s">
        <v>236</v>
      </c>
      <c r="B6" s="297"/>
      <c r="C6" s="297"/>
      <c r="D6" s="297"/>
      <c r="E6" s="297"/>
      <c r="F6" s="297"/>
      <c r="G6" s="297"/>
      <c r="H6" s="297"/>
      <c r="I6" s="297"/>
      <c r="J6" s="297"/>
      <c r="K6" s="297"/>
    </row>
    <row r="7" spans="1:11" s="12" customFormat="1" ht="28.5">
      <c r="A7" s="16" t="s">
        <v>237</v>
      </c>
      <c r="B7" s="297"/>
      <c r="C7" s="297"/>
      <c r="D7" s="297"/>
      <c r="E7" s="297"/>
      <c r="F7" s="297"/>
      <c r="G7" s="297"/>
      <c r="H7" s="297"/>
      <c r="I7" s="297"/>
      <c r="J7" s="297"/>
      <c r="K7" s="297"/>
    </row>
    <row r="8" spans="1:11" s="12" customFormat="1" ht="15">
      <c r="A8" s="329" t="s">
        <v>238</v>
      </c>
      <c r="B8" s="298" t="s">
        <v>239</v>
      </c>
      <c r="C8" s="299"/>
      <c r="D8" s="300" t="s">
        <v>240</v>
      </c>
      <c r="E8" s="301"/>
      <c r="F8" s="301"/>
      <c r="G8" s="302"/>
      <c r="H8" s="303" t="s">
        <v>241</v>
      </c>
      <c r="I8" s="304"/>
      <c r="J8" s="304"/>
      <c r="K8" s="304"/>
    </row>
    <row r="9" spans="1:11" s="12" customFormat="1" ht="15">
      <c r="A9" s="328"/>
      <c r="B9" s="308">
        <v>1</v>
      </c>
      <c r="C9" s="308"/>
      <c r="D9" s="309"/>
      <c r="E9" s="310"/>
      <c r="F9" s="310"/>
      <c r="G9" s="311"/>
      <c r="H9" s="305"/>
      <c r="I9" s="305"/>
      <c r="J9" s="305"/>
      <c r="K9" s="305"/>
    </row>
    <row r="10" spans="1:11" s="12" customFormat="1" ht="15">
      <c r="A10" s="328"/>
      <c r="B10" s="308">
        <v>2</v>
      </c>
      <c r="C10" s="308"/>
      <c r="D10" s="309"/>
      <c r="E10" s="310"/>
      <c r="F10" s="310"/>
      <c r="G10" s="311"/>
      <c r="H10" s="305"/>
      <c r="I10" s="305"/>
      <c r="J10" s="305"/>
      <c r="K10" s="305"/>
    </row>
    <row r="11" spans="1:11" s="12" customFormat="1" ht="15">
      <c r="A11" s="307"/>
      <c r="B11" s="308" t="s">
        <v>193</v>
      </c>
      <c r="C11" s="308"/>
      <c r="D11" s="313"/>
      <c r="E11" s="314"/>
      <c r="F11" s="314"/>
      <c r="G11" s="315"/>
      <c r="H11" s="316"/>
      <c r="I11" s="316"/>
      <c r="J11" s="316"/>
      <c r="K11" s="316"/>
    </row>
    <row r="12" spans="1:11" s="12" customFormat="1" ht="28.5">
      <c r="A12" s="14" t="s">
        <v>242</v>
      </c>
      <c r="B12" s="297"/>
      <c r="C12" s="297"/>
      <c r="D12" s="297"/>
      <c r="E12" s="297"/>
      <c r="F12" s="297"/>
      <c r="G12" s="297"/>
      <c r="H12" s="297"/>
      <c r="I12" s="297"/>
      <c r="J12" s="297"/>
      <c r="K12" s="297"/>
    </row>
    <row r="13" spans="1:11" s="12" customFormat="1" ht="28.5">
      <c r="A13" s="14" t="s">
        <v>243</v>
      </c>
      <c r="B13" s="305"/>
      <c r="C13" s="305"/>
      <c r="D13" s="305"/>
      <c r="E13" s="305"/>
      <c r="F13" s="305"/>
      <c r="G13" s="305"/>
      <c r="H13" s="305"/>
      <c r="I13" s="305"/>
      <c r="J13" s="305"/>
      <c r="K13" s="305"/>
    </row>
    <row r="14" spans="1:11" ht="15">
      <c r="A14" s="260" t="s">
        <v>244</v>
      </c>
      <c r="B14" s="306" t="s">
        <v>245</v>
      </c>
      <c r="C14" s="307"/>
      <c r="D14" s="306" t="s">
        <v>246</v>
      </c>
      <c r="E14" s="307"/>
      <c r="F14" s="17" t="s">
        <v>247</v>
      </c>
      <c r="G14" s="17" t="s">
        <v>248</v>
      </c>
      <c r="H14" s="306" t="s">
        <v>249</v>
      </c>
      <c r="I14" s="307"/>
      <c r="J14" s="306" t="s">
        <v>222</v>
      </c>
      <c r="K14" s="307"/>
    </row>
    <row r="15" spans="1:11" ht="15">
      <c r="A15" s="305"/>
      <c r="B15" s="260" t="s">
        <v>250</v>
      </c>
      <c r="C15" s="297"/>
      <c r="D15" s="260" t="s">
        <v>251</v>
      </c>
      <c r="E15" s="297"/>
      <c r="F15" s="18"/>
      <c r="G15" s="18"/>
      <c r="H15" s="312"/>
      <c r="I15" s="312"/>
      <c r="J15" s="312"/>
      <c r="K15" s="312"/>
    </row>
    <row r="16" spans="1:11" ht="15">
      <c r="A16" s="305"/>
      <c r="B16" s="297"/>
      <c r="C16" s="297"/>
      <c r="D16" s="260" t="s">
        <v>252</v>
      </c>
      <c r="E16" s="297"/>
      <c r="F16" s="18"/>
      <c r="G16" s="18"/>
      <c r="H16" s="312"/>
      <c r="I16" s="312"/>
      <c r="J16" s="312"/>
      <c r="K16" s="312"/>
    </row>
    <row r="17" spans="1:11" ht="15">
      <c r="A17" s="305"/>
      <c r="B17" s="297"/>
      <c r="C17" s="297"/>
      <c r="D17" s="260" t="s">
        <v>253</v>
      </c>
      <c r="E17" s="297"/>
      <c r="F17" s="18"/>
      <c r="G17" s="18"/>
      <c r="H17" s="312"/>
      <c r="I17" s="312"/>
      <c r="J17" s="312"/>
      <c r="K17" s="312"/>
    </row>
    <row r="18" spans="1:11" ht="15">
      <c r="A18" s="305"/>
      <c r="B18" s="297"/>
      <c r="C18" s="297"/>
      <c r="D18" s="260" t="s">
        <v>254</v>
      </c>
      <c r="E18" s="297"/>
      <c r="F18" s="18"/>
      <c r="G18" s="18"/>
      <c r="H18" s="312"/>
      <c r="I18" s="312"/>
      <c r="J18" s="312"/>
      <c r="K18" s="312"/>
    </row>
    <row r="19" spans="1:11" ht="15">
      <c r="A19" s="305"/>
      <c r="B19" s="330" t="s">
        <v>255</v>
      </c>
      <c r="C19" s="315"/>
      <c r="D19" s="260" t="s">
        <v>256</v>
      </c>
      <c r="E19" s="297"/>
      <c r="F19" s="18"/>
      <c r="G19" s="18"/>
      <c r="H19" s="312"/>
      <c r="I19" s="312"/>
      <c r="J19" s="312"/>
      <c r="K19" s="312"/>
    </row>
    <row r="20" spans="1:11" ht="15">
      <c r="A20" s="305"/>
      <c r="B20" s="331"/>
      <c r="C20" s="332"/>
      <c r="D20" s="260" t="s">
        <v>257</v>
      </c>
      <c r="E20" s="297"/>
      <c r="F20" s="18"/>
      <c r="G20" s="18"/>
      <c r="H20" s="312"/>
      <c r="I20" s="312"/>
      <c r="J20" s="312"/>
      <c r="K20" s="312"/>
    </row>
    <row r="21" spans="1:11" ht="15">
      <c r="A21" s="305"/>
      <c r="B21" s="331"/>
      <c r="C21" s="332"/>
      <c r="D21" s="260" t="s">
        <v>258</v>
      </c>
      <c r="E21" s="297"/>
      <c r="F21" s="18"/>
      <c r="G21" s="18"/>
      <c r="H21" s="312"/>
      <c r="I21" s="312"/>
      <c r="J21" s="312"/>
      <c r="K21" s="312"/>
    </row>
    <row r="22" spans="1:11" ht="15">
      <c r="A22" s="305"/>
      <c r="B22" s="331"/>
      <c r="C22" s="332"/>
      <c r="D22" s="260" t="s">
        <v>259</v>
      </c>
      <c r="E22" s="297"/>
      <c r="F22" s="18"/>
      <c r="G22" s="18"/>
      <c r="H22" s="312"/>
      <c r="I22" s="312"/>
      <c r="J22" s="312"/>
      <c r="K22" s="312"/>
    </row>
    <row r="23" spans="1:11" ht="15">
      <c r="A23" s="305"/>
      <c r="B23" s="333"/>
      <c r="C23" s="302"/>
      <c r="D23" s="260" t="s">
        <v>260</v>
      </c>
      <c r="E23" s="297"/>
      <c r="F23" s="18"/>
      <c r="G23" s="18"/>
      <c r="H23" s="312"/>
      <c r="I23" s="312"/>
      <c r="J23" s="312"/>
      <c r="K23" s="312"/>
    </row>
    <row r="24" spans="1:11" s="12" customFormat="1" ht="28.5">
      <c r="A24" s="14" t="s">
        <v>261</v>
      </c>
      <c r="B24" s="317" t="s">
        <v>262</v>
      </c>
      <c r="C24" s="308"/>
      <c r="D24" s="308"/>
      <c r="E24" s="308"/>
      <c r="F24" s="308"/>
      <c r="G24" s="308"/>
      <c r="H24" s="308"/>
      <c r="I24" s="308"/>
      <c r="J24" s="308"/>
      <c r="K24" s="308"/>
    </row>
    <row r="25" spans="1:11" ht="28.5">
      <c r="A25" s="260" t="s">
        <v>263</v>
      </c>
      <c r="B25" s="322" t="s">
        <v>264</v>
      </c>
      <c r="C25" s="323"/>
      <c r="D25" s="323"/>
      <c r="E25" s="323"/>
      <c r="F25" s="14" t="s">
        <v>265</v>
      </c>
      <c r="G25" s="14" t="s">
        <v>266</v>
      </c>
      <c r="H25" s="14" t="s">
        <v>267</v>
      </c>
      <c r="I25" s="14" t="s">
        <v>268</v>
      </c>
      <c r="J25" s="14" t="s">
        <v>267</v>
      </c>
      <c r="K25" s="14" t="s">
        <v>222</v>
      </c>
    </row>
    <row r="26" spans="1:11" ht="15">
      <c r="A26" s="305"/>
      <c r="B26" s="260" t="s">
        <v>269</v>
      </c>
      <c r="C26" s="327" t="s">
        <v>270</v>
      </c>
      <c r="D26" s="15" t="s">
        <v>271</v>
      </c>
      <c r="E26" s="15"/>
      <c r="F26" s="15"/>
      <c r="G26" s="15"/>
      <c r="H26" s="15"/>
      <c r="I26" s="15"/>
      <c r="J26" s="15"/>
      <c r="K26" s="15"/>
    </row>
    <row r="27" spans="1:11" ht="15">
      <c r="A27" s="305"/>
      <c r="B27" s="297"/>
      <c r="C27" s="328"/>
      <c r="D27" s="15" t="s">
        <v>272</v>
      </c>
      <c r="E27" s="15"/>
      <c r="F27" s="15"/>
      <c r="G27" s="15"/>
      <c r="H27" s="15"/>
      <c r="I27" s="15"/>
      <c r="J27" s="15"/>
      <c r="K27" s="15"/>
    </row>
    <row r="28" spans="1:11" ht="15">
      <c r="A28" s="305"/>
      <c r="B28" s="297"/>
      <c r="C28" s="307"/>
      <c r="D28" s="15" t="s">
        <v>273</v>
      </c>
      <c r="E28" s="15"/>
      <c r="F28" s="15"/>
      <c r="G28" s="15"/>
      <c r="H28" s="15"/>
      <c r="I28" s="15"/>
      <c r="J28" s="15"/>
      <c r="K28" s="15"/>
    </row>
    <row r="29" spans="1:11" ht="15">
      <c r="A29" s="305"/>
      <c r="B29" s="297"/>
      <c r="C29" s="324" t="s">
        <v>274</v>
      </c>
      <c r="D29" s="325"/>
      <c r="E29" s="326"/>
      <c r="F29" s="309"/>
      <c r="G29" s="310"/>
      <c r="H29" s="310"/>
      <c r="I29" s="310"/>
      <c r="J29" s="310"/>
      <c r="K29" s="311"/>
    </row>
    <row r="30" spans="1:11" ht="15">
      <c r="A30" s="305"/>
      <c r="B30" s="297"/>
      <c r="C30" s="327" t="s">
        <v>275</v>
      </c>
      <c r="D30" s="15" t="s">
        <v>276</v>
      </c>
      <c r="E30" s="15"/>
      <c r="F30" s="15"/>
      <c r="G30" s="15"/>
      <c r="H30" s="15"/>
      <c r="I30" s="15"/>
      <c r="J30" s="15"/>
      <c r="K30" s="15"/>
    </row>
    <row r="31" spans="1:11" ht="15">
      <c r="A31" s="305"/>
      <c r="B31" s="297"/>
      <c r="C31" s="328"/>
      <c r="D31" s="15" t="s">
        <v>277</v>
      </c>
      <c r="E31" s="15"/>
      <c r="F31" s="15"/>
      <c r="G31" s="15"/>
      <c r="H31" s="15"/>
      <c r="I31" s="15"/>
      <c r="J31" s="15"/>
      <c r="K31" s="15"/>
    </row>
    <row r="32" spans="1:11" ht="15">
      <c r="A32" s="305"/>
      <c r="B32" s="297"/>
      <c r="C32" s="307"/>
      <c r="D32" s="15" t="s">
        <v>273</v>
      </c>
      <c r="E32" s="15"/>
      <c r="F32" s="15"/>
      <c r="G32" s="15"/>
      <c r="H32" s="15"/>
      <c r="I32" s="15"/>
      <c r="J32" s="15"/>
      <c r="K32" s="15"/>
    </row>
    <row r="33" spans="1:11" ht="15">
      <c r="A33" s="305"/>
      <c r="B33" s="297"/>
      <c r="C33" s="324" t="s">
        <v>278</v>
      </c>
      <c r="D33" s="325"/>
      <c r="E33" s="326"/>
      <c r="F33" s="324"/>
      <c r="G33" s="325"/>
      <c r="H33" s="325"/>
      <c r="I33" s="325"/>
      <c r="J33" s="325"/>
      <c r="K33" s="326"/>
    </row>
    <row r="34" spans="1:11" ht="28.5">
      <c r="A34" s="297"/>
      <c r="B34" s="322" t="s">
        <v>279</v>
      </c>
      <c r="C34" s="323"/>
      <c r="D34" s="323"/>
      <c r="E34" s="323"/>
      <c r="F34" s="14" t="s">
        <v>265</v>
      </c>
      <c r="G34" s="14" t="s">
        <v>266</v>
      </c>
      <c r="H34" s="14" t="s">
        <v>267</v>
      </c>
      <c r="I34" s="14" t="s">
        <v>268</v>
      </c>
      <c r="J34" s="14" t="s">
        <v>267</v>
      </c>
      <c r="K34" s="14" t="s">
        <v>222</v>
      </c>
    </row>
    <row r="35" spans="1:11" ht="15">
      <c r="A35" s="305"/>
      <c r="B35" s="19"/>
      <c r="C35" s="312"/>
      <c r="D35" s="312"/>
      <c r="E35" s="312"/>
      <c r="F35" s="20"/>
      <c r="G35" s="21"/>
      <c r="H35" s="22"/>
      <c r="I35" s="22"/>
      <c r="J35" s="22"/>
      <c r="K35" s="22"/>
    </row>
    <row r="36" spans="1:11" ht="15">
      <c r="A36" s="318" t="s">
        <v>280</v>
      </c>
      <c r="B36" s="319"/>
      <c r="C36" s="319"/>
      <c r="D36" s="319"/>
      <c r="E36" s="320"/>
      <c r="F36" s="321"/>
      <c r="G36" s="321"/>
      <c r="H36" s="321"/>
      <c r="I36" s="321"/>
      <c r="J36" s="321"/>
      <c r="K36" s="321"/>
    </row>
  </sheetData>
  <sheetProtection/>
  <mergeCells count="74">
    <mergeCell ref="A8:A11"/>
    <mergeCell ref="A14:A23"/>
    <mergeCell ref="A25:A35"/>
    <mergeCell ref="B26:B33"/>
    <mergeCell ref="B15:C18"/>
    <mergeCell ref="B19:C23"/>
    <mergeCell ref="B34:E34"/>
    <mergeCell ref="C35:E35"/>
    <mergeCell ref="D23:E23"/>
    <mergeCell ref="D19:E19"/>
    <mergeCell ref="A36:E36"/>
    <mergeCell ref="F36:K36"/>
    <mergeCell ref="B25:E25"/>
    <mergeCell ref="C29:E29"/>
    <mergeCell ref="F29:K29"/>
    <mergeCell ref="C33:E33"/>
    <mergeCell ref="F33:K33"/>
    <mergeCell ref="C26:C28"/>
    <mergeCell ref="C30:C32"/>
    <mergeCell ref="B24:K24"/>
    <mergeCell ref="D21:E21"/>
    <mergeCell ref="H21:I21"/>
    <mergeCell ref="J21:K21"/>
    <mergeCell ref="D22:E22"/>
    <mergeCell ref="H22:I22"/>
    <mergeCell ref="J22:K22"/>
    <mergeCell ref="D18:E18"/>
    <mergeCell ref="H18:I18"/>
    <mergeCell ref="H23:I23"/>
    <mergeCell ref="J23:K23"/>
    <mergeCell ref="H19:I19"/>
    <mergeCell ref="J19:K19"/>
    <mergeCell ref="D20:E20"/>
    <mergeCell ref="H20:I20"/>
    <mergeCell ref="J20:K20"/>
    <mergeCell ref="J18:K18"/>
    <mergeCell ref="D15:E15"/>
    <mergeCell ref="H15:I15"/>
    <mergeCell ref="J15:K15"/>
    <mergeCell ref="D16:E16"/>
    <mergeCell ref="H16:I16"/>
    <mergeCell ref="J16:K16"/>
    <mergeCell ref="D17:E17"/>
    <mergeCell ref="H17:I17"/>
    <mergeCell ref="J17:K17"/>
    <mergeCell ref="B11:C11"/>
    <mergeCell ref="D11:G11"/>
    <mergeCell ref="H11:K11"/>
    <mergeCell ref="B12:K12"/>
    <mergeCell ref="B13:K13"/>
    <mergeCell ref="B14:C14"/>
    <mergeCell ref="D14:E14"/>
    <mergeCell ref="H14:I14"/>
    <mergeCell ref="J14:K14"/>
    <mergeCell ref="B9:C9"/>
    <mergeCell ref="D9:G9"/>
    <mergeCell ref="H9:K9"/>
    <mergeCell ref="B10:C10"/>
    <mergeCell ref="D10:G10"/>
    <mergeCell ref="H10:K10"/>
    <mergeCell ref="B5:E5"/>
    <mergeCell ref="F5:G5"/>
    <mergeCell ref="H5:K5"/>
    <mergeCell ref="B6:K6"/>
    <mergeCell ref="B7:K7"/>
    <mergeCell ref="B8:C8"/>
    <mergeCell ref="D8:G8"/>
    <mergeCell ref="H8:K8"/>
    <mergeCell ref="A1:B1"/>
    <mergeCell ref="A2:K2"/>
    <mergeCell ref="A3:K3"/>
    <mergeCell ref="B4:E4"/>
    <mergeCell ref="F4:G4"/>
    <mergeCell ref="H4:K4"/>
  </mergeCells>
  <printOptions horizontalCentered="1"/>
  <pageMargins left="0.7513888888888889" right="0.7513888888888889" top="0.60625" bottom="0.40902777777777777" header="0.5076388888888889" footer="0.5076388888888889"/>
  <pageSetup firstPageNumber="33" useFirstPageNumber="1" horizontalDpi="600" verticalDpi="600" orientation="portrait" paperSize="9"/>
  <headerFooter alignWithMargins="0">
    <oddFooter>&amp;L&amp;"宋体"&amp;12&amp;C&amp;"宋体"&amp;12－ &amp;P －&amp;R&amp;"宋体"&amp;12</oddFooter>
  </headerFooter>
</worksheet>
</file>

<file path=xl/worksheets/sheet18.xml><?xml version="1.0" encoding="utf-8"?>
<worksheet xmlns="http://schemas.openxmlformats.org/spreadsheetml/2006/main" xmlns:r="http://schemas.openxmlformats.org/officeDocument/2006/relationships">
  <dimension ref="A1:H19"/>
  <sheetViews>
    <sheetView zoomScaleSheetLayoutView="100" zoomScalePageLayoutView="0" workbookViewId="0" topLeftCell="A1">
      <selection activeCell="E17" sqref="E17:F17"/>
    </sheetView>
  </sheetViews>
  <sheetFormatPr defaultColWidth="9.00390625" defaultRowHeight="14.25"/>
  <cols>
    <col min="1" max="1" width="9.00390625" style="2" customWidth="1"/>
    <col min="2" max="2" width="8.75390625" style="2" customWidth="1"/>
    <col min="3" max="3" width="11.375" style="2" customWidth="1"/>
    <col min="4" max="4" width="13.875" style="2" customWidth="1"/>
    <col min="5" max="5" width="69.125" style="2" customWidth="1"/>
    <col min="6" max="6" width="8.875" style="2" customWidth="1"/>
    <col min="7" max="7" width="11.875" style="2" customWidth="1"/>
    <col min="8" max="8" width="10.50390625" style="2" bestFit="1" customWidth="1"/>
    <col min="9" max="16384" width="9.00390625" style="2" customWidth="1"/>
  </cols>
  <sheetData>
    <row r="1" spans="1:2" ht="15">
      <c r="A1" s="292" t="s">
        <v>281</v>
      </c>
      <c r="B1" s="292"/>
    </row>
    <row r="2" spans="1:8" ht="39" customHeight="1">
      <c r="A2" s="341" t="s">
        <v>282</v>
      </c>
      <c r="B2" s="341"/>
      <c r="C2" s="341"/>
      <c r="D2" s="341"/>
      <c r="E2" s="341"/>
      <c r="F2" s="341"/>
      <c r="G2" s="341"/>
      <c r="H2" s="341"/>
    </row>
    <row r="3" spans="1:8" ht="24" customHeight="1">
      <c r="A3" s="342" t="s">
        <v>230</v>
      </c>
      <c r="B3" s="343"/>
      <c r="C3" s="343"/>
      <c r="D3" s="343"/>
      <c r="E3" s="343"/>
      <c r="F3" s="343"/>
      <c r="G3" s="343"/>
      <c r="H3" s="343"/>
    </row>
    <row r="4" spans="1:8" s="1" customFormat="1" ht="45" customHeight="1">
      <c r="A4" s="3" t="s">
        <v>283</v>
      </c>
      <c r="B4" s="344" t="s">
        <v>305</v>
      </c>
      <c r="C4" s="345"/>
      <c r="D4" s="345"/>
      <c r="E4" s="345"/>
      <c r="F4" s="345"/>
      <c r="G4" s="345"/>
      <c r="H4" s="346"/>
    </row>
    <row r="5" spans="1:8" s="1" customFormat="1" ht="29.25" customHeight="1">
      <c r="A5" s="350" t="s">
        <v>284</v>
      </c>
      <c r="B5" s="352" t="s">
        <v>285</v>
      </c>
      <c r="C5" s="334" t="s">
        <v>286</v>
      </c>
      <c r="D5" s="335"/>
      <c r="E5" s="335"/>
      <c r="F5" s="335"/>
      <c r="G5" s="334" t="s">
        <v>287</v>
      </c>
      <c r="H5" s="335"/>
    </row>
    <row r="6" spans="1:8" s="1" customFormat="1" ht="63.75" customHeight="1">
      <c r="A6" s="351"/>
      <c r="B6" s="353"/>
      <c r="C6" s="4" t="s">
        <v>288</v>
      </c>
      <c r="D6" s="4" t="s">
        <v>289</v>
      </c>
      <c r="E6" s="4" t="s">
        <v>290</v>
      </c>
      <c r="F6" s="4" t="s">
        <v>291</v>
      </c>
      <c r="G6" s="4" t="s">
        <v>292</v>
      </c>
      <c r="H6" s="4" t="s">
        <v>293</v>
      </c>
    </row>
    <row r="7" spans="1:8" s="1" customFormat="1" ht="29.25" customHeight="1">
      <c r="A7" s="351"/>
      <c r="B7" s="204">
        <v>12550.63</v>
      </c>
      <c r="C7" s="204">
        <v>12550.63</v>
      </c>
      <c r="D7" s="5"/>
      <c r="E7" s="5"/>
      <c r="F7" s="5"/>
      <c r="G7" s="205">
        <v>1882.79</v>
      </c>
      <c r="H7" s="205">
        <v>10667.84</v>
      </c>
    </row>
    <row r="8" spans="1:8" s="1" customFormat="1" ht="60.75" customHeight="1">
      <c r="A8" s="6" t="s">
        <v>294</v>
      </c>
      <c r="B8" s="336" t="s">
        <v>373</v>
      </c>
      <c r="C8" s="337"/>
      <c r="D8" s="337"/>
      <c r="E8" s="337"/>
      <c r="F8" s="337"/>
      <c r="G8" s="337"/>
      <c r="H8" s="338"/>
    </row>
    <row r="9" spans="1:8" s="1" customFormat="1" ht="51.75" customHeight="1">
      <c r="A9" s="7" t="s">
        <v>295</v>
      </c>
      <c r="B9" s="339" t="s">
        <v>374</v>
      </c>
      <c r="C9" s="340"/>
      <c r="D9" s="340"/>
      <c r="E9" s="340"/>
      <c r="F9" s="340"/>
      <c r="G9" s="340"/>
      <c r="H9" s="340"/>
    </row>
    <row r="10" spans="1:8" s="1" customFormat="1" ht="47.25" customHeight="1">
      <c r="A10" s="273" t="s">
        <v>296</v>
      </c>
      <c r="B10" s="3" t="s">
        <v>297</v>
      </c>
      <c r="C10" s="3" t="s">
        <v>298</v>
      </c>
      <c r="D10" s="3" t="s">
        <v>299</v>
      </c>
      <c r="E10" s="273" t="s">
        <v>300</v>
      </c>
      <c r="F10" s="347"/>
      <c r="G10" s="3" t="s">
        <v>249</v>
      </c>
      <c r="H10" s="3" t="s">
        <v>222</v>
      </c>
    </row>
    <row r="11" spans="1:8" s="1" customFormat="1" ht="30" customHeight="1">
      <c r="A11" s="347"/>
      <c r="B11" s="354" t="s">
        <v>301</v>
      </c>
      <c r="C11" s="7" t="s">
        <v>302</v>
      </c>
      <c r="D11" s="9"/>
      <c r="E11" s="273" t="s">
        <v>383</v>
      </c>
      <c r="F11" s="347"/>
      <c r="G11" s="8" t="s">
        <v>379</v>
      </c>
      <c r="H11" s="8"/>
    </row>
    <row r="12" spans="1:8" s="1" customFormat="1" ht="30" customHeight="1">
      <c r="A12" s="347"/>
      <c r="B12" s="355"/>
      <c r="C12" s="3" t="s">
        <v>252</v>
      </c>
      <c r="D12" s="9"/>
      <c r="E12" s="348" t="s">
        <v>384</v>
      </c>
      <c r="F12" s="349"/>
      <c r="G12" s="10"/>
      <c r="H12" s="9"/>
    </row>
    <row r="13" spans="1:8" s="1" customFormat="1" ht="30" customHeight="1">
      <c r="A13" s="347"/>
      <c r="B13" s="355"/>
      <c r="C13" s="3" t="s">
        <v>253</v>
      </c>
      <c r="D13" s="9"/>
      <c r="E13" s="347" t="s">
        <v>381</v>
      </c>
      <c r="F13" s="347"/>
      <c r="G13" s="8"/>
      <c r="H13" s="9"/>
    </row>
    <row r="14" spans="1:8" s="1" customFormat="1" ht="30" customHeight="1">
      <c r="A14" s="347"/>
      <c r="B14" s="355"/>
      <c r="C14" s="3" t="s">
        <v>254</v>
      </c>
      <c r="D14" s="9"/>
      <c r="E14" s="347" t="s">
        <v>380</v>
      </c>
      <c r="F14" s="347"/>
      <c r="G14" s="10"/>
      <c r="H14" s="9"/>
    </row>
    <row r="15" spans="1:8" s="1" customFormat="1" ht="30" customHeight="1">
      <c r="A15" s="347"/>
      <c r="B15" s="356" t="s">
        <v>303</v>
      </c>
      <c r="C15" s="3" t="s">
        <v>304</v>
      </c>
      <c r="D15" s="9"/>
      <c r="E15" s="347" t="s">
        <v>378</v>
      </c>
      <c r="F15" s="347"/>
      <c r="G15" s="8" t="s">
        <v>379</v>
      </c>
      <c r="H15" s="8"/>
    </row>
    <row r="16" spans="1:8" s="1" customFormat="1" ht="30" customHeight="1">
      <c r="A16" s="347"/>
      <c r="B16" s="354"/>
      <c r="C16" s="3" t="s">
        <v>257</v>
      </c>
      <c r="D16" s="11"/>
      <c r="E16" s="347" t="s">
        <v>376</v>
      </c>
      <c r="F16" s="347"/>
      <c r="G16" s="8" t="s">
        <v>377</v>
      </c>
      <c r="H16" s="9"/>
    </row>
    <row r="17" spans="1:8" s="1" customFormat="1" ht="30" customHeight="1">
      <c r="A17" s="347"/>
      <c r="B17" s="354"/>
      <c r="C17" s="3" t="s">
        <v>258</v>
      </c>
      <c r="D17" s="9"/>
      <c r="E17" s="273" t="s">
        <v>375</v>
      </c>
      <c r="F17" s="347"/>
      <c r="G17" s="8"/>
      <c r="H17" s="9"/>
    </row>
    <row r="18" spans="1:8" s="1" customFormat="1" ht="30" customHeight="1">
      <c r="A18" s="347"/>
      <c r="B18" s="354"/>
      <c r="C18" s="3" t="s">
        <v>259</v>
      </c>
      <c r="D18" s="9"/>
      <c r="E18" s="273" t="s">
        <v>375</v>
      </c>
      <c r="F18" s="347"/>
      <c r="G18" s="8"/>
      <c r="H18" s="9"/>
    </row>
    <row r="19" spans="1:8" s="1" customFormat="1" ht="42.75">
      <c r="A19" s="347"/>
      <c r="B19" s="352"/>
      <c r="C19" s="3" t="s">
        <v>260</v>
      </c>
      <c r="D19" s="9"/>
      <c r="E19" s="347" t="s">
        <v>382</v>
      </c>
      <c r="F19" s="347"/>
      <c r="G19" s="10">
        <v>0.99</v>
      </c>
      <c r="H19" s="9"/>
    </row>
    <row r="20" s="1" customFormat="1" ht="13.5"/>
    <row r="21" s="1" customFormat="1" ht="13.5"/>
    <row r="22" s="1" customFormat="1" ht="13.5"/>
    <row r="23" s="1" customFormat="1" ht="13.5"/>
    <row r="24" s="1" customFormat="1" ht="13.5"/>
    <row r="25" s="1" customFormat="1" ht="13.5"/>
    <row r="26" s="1" customFormat="1" ht="13.5"/>
  </sheetData>
  <sheetProtection/>
  <mergeCells count="23">
    <mergeCell ref="E18:F18"/>
    <mergeCell ref="E19:F19"/>
    <mergeCell ref="A5:A7"/>
    <mergeCell ref="A10:A19"/>
    <mergeCell ref="B5:B6"/>
    <mergeCell ref="B11:B14"/>
    <mergeCell ref="B15:B19"/>
    <mergeCell ref="E14:F14"/>
    <mergeCell ref="E15:F15"/>
    <mergeCell ref="E16:F16"/>
    <mergeCell ref="E17:F17"/>
    <mergeCell ref="E10:F10"/>
    <mergeCell ref="E11:F11"/>
    <mergeCell ref="E12:F12"/>
    <mergeCell ref="E13:F13"/>
    <mergeCell ref="G5:H5"/>
    <mergeCell ref="B8:H8"/>
    <mergeCell ref="B9:H9"/>
    <mergeCell ref="A1:B1"/>
    <mergeCell ref="A2:H2"/>
    <mergeCell ref="A3:H3"/>
    <mergeCell ref="B4:H4"/>
    <mergeCell ref="C5:F5"/>
  </mergeCells>
  <printOptions horizontalCentered="1"/>
  <pageMargins left="0.3576388888888889" right="0.3576388888888889" top="1" bottom="0.60625" header="0.5076388888888889" footer="0.5076388888888889"/>
  <pageSetup firstPageNumber="34" useFirstPageNumber="1" horizontalDpi="600" verticalDpi="600" orientation="portrait" paperSize="9" scale="95"/>
  <headerFooter alignWithMargins="0">
    <oddFooter>&amp;L&amp;"宋体"&amp;12&amp;C&amp;"宋体"&amp;12－ &amp;P －&amp;R&amp;"宋体"&amp;12</oddFooter>
  </headerFooter>
</worksheet>
</file>

<file path=xl/worksheets/sheet2.xml><?xml version="1.0" encoding="utf-8"?>
<worksheet xmlns="http://schemas.openxmlformats.org/spreadsheetml/2006/main" xmlns:r="http://schemas.openxmlformats.org/officeDocument/2006/relationships">
  <dimension ref="A1:O14"/>
  <sheetViews>
    <sheetView showZeros="0" zoomScalePageLayoutView="0" workbookViewId="0" topLeftCell="A1">
      <selection activeCell="N10" sqref="N10"/>
    </sheetView>
  </sheetViews>
  <sheetFormatPr defaultColWidth="9.00390625" defaultRowHeight="14.25"/>
  <cols>
    <col min="1" max="1" width="10.125" style="25" customWidth="1"/>
    <col min="2" max="2" width="10.50390625" style="117" bestFit="1" customWidth="1"/>
    <col min="3" max="3" width="7.25390625" style="25" customWidth="1"/>
    <col min="4" max="4" width="14.50390625" style="25" customWidth="1"/>
    <col min="5" max="5" width="6.875" style="25" customWidth="1"/>
    <col min="6" max="6" width="9.00390625" style="25" customWidth="1"/>
    <col min="7" max="7" width="5.75390625" style="25" customWidth="1"/>
    <col min="8" max="8" width="6.75390625" style="25" customWidth="1"/>
    <col min="9" max="9" width="9.50390625" style="25" bestFit="1" customWidth="1"/>
    <col min="10" max="10" width="8.375" style="25" customWidth="1"/>
    <col min="11" max="11" width="8.00390625" style="25" customWidth="1"/>
    <col min="12" max="13" width="8.50390625" style="25" customWidth="1"/>
    <col min="14" max="14" width="8.625" style="25" customWidth="1"/>
    <col min="15" max="15" width="17.25390625" style="25" bestFit="1" customWidth="1"/>
    <col min="16" max="16384" width="9.00390625" style="25" customWidth="1"/>
  </cols>
  <sheetData>
    <row r="1" ht="23.25" customHeight="1">
      <c r="A1" s="23" t="s">
        <v>19</v>
      </c>
    </row>
    <row r="2" spans="1:15" ht="29.25" customHeight="1">
      <c r="A2" s="242" t="s">
        <v>20</v>
      </c>
      <c r="B2" s="242"/>
      <c r="C2" s="242"/>
      <c r="D2" s="242"/>
      <c r="E2" s="242"/>
      <c r="F2" s="242"/>
      <c r="G2" s="242"/>
      <c r="H2" s="242"/>
      <c r="I2" s="242"/>
      <c r="J2" s="242"/>
      <c r="K2" s="242"/>
      <c r="L2" s="242"/>
      <c r="M2" s="242"/>
      <c r="N2" s="242"/>
      <c r="O2" s="242"/>
    </row>
    <row r="3" spans="1:15" s="23" customFormat="1" ht="18.75" customHeight="1">
      <c r="A3" s="26"/>
      <c r="B3" s="129"/>
      <c r="O3" s="34" t="s">
        <v>21</v>
      </c>
    </row>
    <row r="4" spans="1:15" s="23" customFormat="1" ht="22.5" customHeight="1">
      <c r="A4" s="252" t="s">
        <v>22</v>
      </c>
      <c r="B4" s="243" t="s">
        <v>23</v>
      </c>
      <c r="C4" s="244"/>
      <c r="D4" s="244"/>
      <c r="E4" s="244"/>
      <c r="F4" s="244"/>
      <c r="G4" s="244"/>
      <c r="H4" s="244"/>
      <c r="I4" s="243" t="s">
        <v>24</v>
      </c>
      <c r="J4" s="244"/>
      <c r="K4" s="244"/>
      <c r="L4" s="244"/>
      <c r="M4" s="244"/>
      <c r="N4" s="244"/>
      <c r="O4" s="249" t="s">
        <v>25</v>
      </c>
    </row>
    <row r="5" spans="1:15" s="23" customFormat="1" ht="30.75" customHeight="1">
      <c r="A5" s="253"/>
      <c r="B5" s="255" t="s">
        <v>26</v>
      </c>
      <c r="C5" s="243" t="s">
        <v>27</v>
      </c>
      <c r="D5" s="245"/>
      <c r="E5" s="249" t="s">
        <v>28</v>
      </c>
      <c r="F5" s="249" t="s">
        <v>29</v>
      </c>
      <c r="G5" s="249" t="s">
        <v>30</v>
      </c>
      <c r="H5" s="249" t="s">
        <v>31</v>
      </c>
      <c r="I5" s="249" t="s">
        <v>26</v>
      </c>
      <c r="J5" s="246" t="s">
        <v>32</v>
      </c>
      <c r="K5" s="247"/>
      <c r="L5" s="247"/>
      <c r="M5" s="248"/>
      <c r="N5" s="249" t="s">
        <v>33</v>
      </c>
      <c r="O5" s="257"/>
    </row>
    <row r="6" spans="1:15" s="23" customFormat="1" ht="30.75" customHeight="1">
      <c r="A6" s="254"/>
      <c r="B6" s="256"/>
      <c r="C6" s="71" t="s">
        <v>34</v>
      </c>
      <c r="D6" s="71" t="s">
        <v>35</v>
      </c>
      <c r="E6" s="250"/>
      <c r="F6" s="250"/>
      <c r="G6" s="250"/>
      <c r="H6" s="250"/>
      <c r="I6" s="250"/>
      <c r="J6" s="28" t="s">
        <v>36</v>
      </c>
      <c r="K6" s="28" t="s">
        <v>37</v>
      </c>
      <c r="L6" s="28" t="s">
        <v>38</v>
      </c>
      <c r="M6" s="28" t="s">
        <v>39</v>
      </c>
      <c r="N6" s="250"/>
      <c r="O6" s="250"/>
    </row>
    <row r="7" spans="1:15" ht="35.25" customHeight="1">
      <c r="A7" s="131" t="s">
        <v>26</v>
      </c>
      <c r="B7" s="211">
        <f aca="true" t="shared" si="0" ref="B7:B13">SUM(C7:H7)</f>
        <v>12550.630000000001</v>
      </c>
      <c r="C7" s="212">
        <f>SUM(C8:C13)</f>
        <v>1550.63</v>
      </c>
      <c r="D7" s="213">
        <f aca="true" t="shared" si="1" ref="D7:N7">SUM(D8:D13)</f>
        <v>11000</v>
      </c>
      <c r="E7" s="212">
        <f t="shared" si="1"/>
        <v>0</v>
      </c>
      <c r="F7" s="212">
        <f t="shared" si="1"/>
        <v>0</v>
      </c>
      <c r="G7" s="212">
        <f t="shared" si="1"/>
        <v>0</v>
      </c>
      <c r="H7" s="212">
        <f t="shared" si="1"/>
        <v>0</v>
      </c>
      <c r="I7" s="214">
        <f>J7+N7</f>
        <v>12550.630000000001</v>
      </c>
      <c r="J7" s="212">
        <f>K7+L7+M7</f>
        <v>1882.79</v>
      </c>
      <c r="K7" s="212">
        <f t="shared" si="1"/>
        <v>1492.53</v>
      </c>
      <c r="L7" s="212">
        <f t="shared" si="1"/>
        <v>332.16</v>
      </c>
      <c r="M7" s="212">
        <f t="shared" si="1"/>
        <v>58.1</v>
      </c>
      <c r="N7" s="212">
        <f t="shared" si="1"/>
        <v>10667.84</v>
      </c>
      <c r="O7" s="216">
        <v>14500</v>
      </c>
    </row>
    <row r="8" spans="1:15" ht="39" customHeight="1">
      <c r="A8" s="133" t="s">
        <v>306</v>
      </c>
      <c r="B8" s="211">
        <f t="shared" si="0"/>
        <v>12550.630000000001</v>
      </c>
      <c r="C8" s="212">
        <v>1550.63</v>
      </c>
      <c r="D8" s="213">
        <v>11000</v>
      </c>
      <c r="E8" s="212">
        <v>0</v>
      </c>
      <c r="F8" s="212"/>
      <c r="G8" s="212"/>
      <c r="H8" s="212"/>
      <c r="I8" s="214">
        <f aca="true" t="shared" si="2" ref="I8:I13">J8+N8</f>
        <v>12550.630000000001</v>
      </c>
      <c r="J8" s="212">
        <f>K8+L8+M8</f>
        <v>1882.79</v>
      </c>
      <c r="K8" s="215">
        <v>1492.53</v>
      </c>
      <c r="L8" s="215">
        <v>332.16</v>
      </c>
      <c r="M8" s="215">
        <v>58.1</v>
      </c>
      <c r="N8" s="215">
        <f>320+480+138+395.32+20+3000+100+6214.52</f>
        <v>10667.84</v>
      </c>
      <c r="O8" s="216">
        <v>14500</v>
      </c>
    </row>
    <row r="9" spans="1:15" ht="30" customHeight="1">
      <c r="A9" s="133"/>
      <c r="B9" s="132">
        <f t="shared" si="0"/>
        <v>0</v>
      </c>
      <c r="C9" s="32"/>
      <c r="D9" s="32"/>
      <c r="E9" s="32"/>
      <c r="F9" s="32"/>
      <c r="G9" s="32"/>
      <c r="H9" s="32"/>
      <c r="I9" s="136">
        <f t="shared" si="2"/>
        <v>0</v>
      </c>
      <c r="J9" s="137"/>
      <c r="K9" s="137"/>
      <c r="L9" s="137"/>
      <c r="M9" s="137"/>
      <c r="N9" s="137"/>
      <c r="O9" s="29"/>
    </row>
    <row r="10" spans="1:15" ht="30" customHeight="1">
      <c r="A10" s="133"/>
      <c r="B10" s="132">
        <f t="shared" si="0"/>
        <v>0</v>
      </c>
      <c r="C10" s="33"/>
      <c r="D10" s="33"/>
      <c r="E10" s="33"/>
      <c r="F10" s="33"/>
      <c r="G10" s="33"/>
      <c r="H10" s="33"/>
      <c r="I10" s="136">
        <f t="shared" si="2"/>
        <v>0</v>
      </c>
      <c r="J10" s="137"/>
      <c r="K10" s="137"/>
      <c r="L10" s="137"/>
      <c r="M10" s="137"/>
      <c r="N10" s="137"/>
      <c r="O10" s="29"/>
    </row>
    <row r="11" spans="1:15" s="128" customFormat="1" ht="30" customHeight="1">
      <c r="A11" s="134"/>
      <c r="B11" s="132">
        <f t="shared" si="0"/>
        <v>0</v>
      </c>
      <c r="C11" s="135"/>
      <c r="D11" s="135"/>
      <c r="E11" s="135"/>
      <c r="F11" s="135"/>
      <c r="G11" s="135"/>
      <c r="H11" s="135"/>
      <c r="I11" s="136">
        <f t="shared" si="2"/>
        <v>0</v>
      </c>
      <c r="J11" s="135"/>
      <c r="K11" s="135"/>
      <c r="L11" s="135"/>
      <c r="M11" s="135"/>
      <c r="N11" s="135"/>
      <c r="O11" s="138"/>
    </row>
    <row r="12" spans="1:15" ht="30" customHeight="1">
      <c r="A12" s="29"/>
      <c r="B12" s="132">
        <f t="shared" si="0"/>
        <v>0</v>
      </c>
      <c r="C12" s="29"/>
      <c r="D12" s="29"/>
      <c r="E12" s="29"/>
      <c r="F12" s="29"/>
      <c r="G12" s="29"/>
      <c r="H12" s="29"/>
      <c r="I12" s="136">
        <f t="shared" si="2"/>
        <v>0</v>
      </c>
      <c r="J12" s="29"/>
      <c r="K12" s="29"/>
      <c r="L12" s="29"/>
      <c r="M12" s="29"/>
      <c r="N12" s="29"/>
      <c r="O12" s="29"/>
    </row>
    <row r="13" spans="1:15" ht="30" customHeight="1">
      <c r="A13" s="29"/>
      <c r="B13" s="132">
        <f t="shared" si="0"/>
        <v>0</v>
      </c>
      <c r="C13" s="29"/>
      <c r="D13" s="29"/>
      <c r="E13" s="29"/>
      <c r="F13" s="29"/>
      <c r="G13" s="29"/>
      <c r="H13" s="29"/>
      <c r="I13" s="136">
        <f t="shared" si="2"/>
        <v>0</v>
      </c>
      <c r="J13" s="29"/>
      <c r="K13" s="29"/>
      <c r="L13" s="29"/>
      <c r="M13" s="29"/>
      <c r="N13" s="29"/>
      <c r="O13" s="29"/>
    </row>
    <row r="14" spans="1:15" ht="30" customHeight="1">
      <c r="A14" s="251" t="s">
        <v>40</v>
      </c>
      <c r="B14" s="251"/>
      <c r="C14" s="251"/>
      <c r="D14" s="251"/>
      <c r="E14" s="251"/>
      <c r="F14" s="251"/>
      <c r="G14" s="251"/>
      <c r="H14" s="251"/>
      <c r="I14" s="251"/>
      <c r="J14" s="251"/>
      <c r="K14" s="251"/>
      <c r="L14" s="251"/>
      <c r="M14" s="251"/>
      <c r="N14" s="251"/>
      <c r="O14" s="251"/>
    </row>
  </sheetData>
  <sheetProtection/>
  <mergeCells count="15">
    <mergeCell ref="A14:O14"/>
    <mergeCell ref="A4:A6"/>
    <mergeCell ref="B5:B6"/>
    <mergeCell ref="E5:E6"/>
    <mergeCell ref="F5:F6"/>
    <mergeCell ref="O4:O6"/>
    <mergeCell ref="A2:O2"/>
    <mergeCell ref="B4:H4"/>
    <mergeCell ref="I4:N4"/>
    <mergeCell ref="C5:D5"/>
    <mergeCell ref="J5:M5"/>
    <mergeCell ref="G5:G6"/>
    <mergeCell ref="H5:H6"/>
    <mergeCell ref="I5:I6"/>
    <mergeCell ref="N5:N6"/>
  </mergeCells>
  <printOptions horizontalCentered="1"/>
  <pageMargins left="0.35" right="0.35" top="0.9798611111111111" bottom="0.9798611111111111" header="0.5076388888888889" footer="0.5076388888888889"/>
  <pageSetup firstPageNumber="18" useFirstPageNumber="1" horizontalDpi="600" verticalDpi="600" orientation="landscape" paperSize="9" r:id="rId2"/>
  <headerFooter alignWithMargins="0">
    <oddFooter>&amp;C&amp;"宋体"&amp;12－ &amp;P －</oddFooter>
  </headerFooter>
  <drawing r:id="rId1"/>
</worksheet>
</file>

<file path=xl/worksheets/sheet3.xml><?xml version="1.0" encoding="utf-8"?>
<worksheet xmlns="http://schemas.openxmlformats.org/spreadsheetml/2006/main" xmlns:r="http://schemas.openxmlformats.org/officeDocument/2006/relationships">
  <dimension ref="A1:K37"/>
  <sheetViews>
    <sheetView zoomScalePageLayoutView="0" workbookViewId="0" topLeftCell="A1">
      <selection activeCell="H15" sqref="H15"/>
    </sheetView>
  </sheetViews>
  <sheetFormatPr defaultColWidth="6.875" defaultRowHeight="14.25"/>
  <cols>
    <col min="1" max="1" width="23.875" style="0" customWidth="1"/>
    <col min="2" max="2" width="9.625" style="0" customWidth="1"/>
    <col min="3" max="3" width="26.125" style="0" customWidth="1"/>
    <col min="4" max="4" width="9.625" style="0" customWidth="1"/>
    <col min="5" max="5" width="23.125" style="0" customWidth="1"/>
    <col min="6" max="6" width="10.50390625" style="0" customWidth="1"/>
    <col min="7" max="7" width="22.875" style="0" customWidth="1"/>
    <col min="8" max="8" width="9.625" style="0" customWidth="1"/>
    <col min="11" max="11" width="19.375" style="0" bestFit="1" customWidth="1"/>
  </cols>
  <sheetData>
    <row r="1" spans="1:2" s="25" customFormat="1" ht="15">
      <c r="A1" s="23" t="s">
        <v>41</v>
      </c>
      <c r="B1" s="117"/>
    </row>
    <row r="2" spans="1:8" s="114" customFormat="1" ht="25.5">
      <c r="A2" s="235" t="s">
        <v>20</v>
      </c>
      <c r="B2" s="235"/>
      <c r="C2" s="235"/>
      <c r="D2" s="235"/>
      <c r="E2" s="235"/>
      <c r="F2" s="235"/>
      <c r="G2" s="235"/>
      <c r="H2" s="235"/>
    </row>
    <row r="3" spans="1:8" s="115" customFormat="1" ht="14.25" customHeight="1">
      <c r="A3" s="118"/>
      <c r="B3" s="119"/>
      <c r="D3" s="236" t="s">
        <v>21</v>
      </c>
      <c r="E3" s="236"/>
      <c r="F3" s="236"/>
      <c r="G3" s="236"/>
      <c r="H3" s="236"/>
    </row>
    <row r="4" spans="1:8" ht="14.25" customHeight="1">
      <c r="A4" s="233" t="s">
        <v>42</v>
      </c>
      <c r="B4" s="233"/>
      <c r="C4" s="233" t="s">
        <v>43</v>
      </c>
      <c r="D4" s="233"/>
      <c r="E4" s="233"/>
      <c r="F4" s="233"/>
      <c r="G4" s="233"/>
      <c r="H4" s="233"/>
    </row>
    <row r="5" spans="1:8" ht="14.25" customHeight="1">
      <c r="A5" s="120" t="s">
        <v>44</v>
      </c>
      <c r="B5" s="121" t="s">
        <v>45</v>
      </c>
      <c r="C5" s="122" t="s">
        <v>46</v>
      </c>
      <c r="D5" s="120" t="s">
        <v>45</v>
      </c>
      <c r="E5" s="122" t="s">
        <v>47</v>
      </c>
      <c r="F5" s="122" t="s">
        <v>45</v>
      </c>
      <c r="G5" s="122" t="s">
        <v>48</v>
      </c>
      <c r="H5" s="122" t="s">
        <v>45</v>
      </c>
    </row>
    <row r="6" spans="1:8" s="116" customFormat="1" ht="14.25" customHeight="1">
      <c r="A6" s="123" t="s">
        <v>49</v>
      </c>
      <c r="B6" s="124">
        <v>12550.63</v>
      </c>
      <c r="C6" s="123" t="s">
        <v>50</v>
      </c>
      <c r="D6" s="124">
        <f>12550.63-D13-D25</f>
        <v>2982.8899999999994</v>
      </c>
      <c r="E6" s="123" t="s">
        <v>51</v>
      </c>
      <c r="F6" s="124">
        <f>SUM(F7:F9)</f>
        <v>1882.79</v>
      </c>
      <c r="G6" s="123" t="s">
        <v>52</v>
      </c>
      <c r="H6" s="124">
        <f>1492.53+283.7</f>
        <v>1776.23</v>
      </c>
    </row>
    <row r="7" spans="1:8" s="116" customFormat="1" ht="14.25" customHeight="1">
      <c r="A7" s="123" t="s">
        <v>53</v>
      </c>
      <c r="B7" s="124">
        <v>0</v>
      </c>
      <c r="C7" s="123" t="s">
        <v>54</v>
      </c>
      <c r="D7" s="124"/>
      <c r="E7" s="123" t="s">
        <v>55</v>
      </c>
      <c r="F7" s="124">
        <v>1492.53</v>
      </c>
      <c r="G7" s="123" t="s">
        <v>56</v>
      </c>
      <c r="H7" s="124">
        <f>332.16+738.34</f>
        <v>1070.5</v>
      </c>
    </row>
    <row r="8" spans="1:8" s="116" customFormat="1" ht="14.25" customHeight="1">
      <c r="A8" s="123" t="s">
        <v>57</v>
      </c>
      <c r="B8" s="124">
        <v>0</v>
      </c>
      <c r="C8" s="123" t="s">
        <v>58</v>
      </c>
      <c r="D8" s="124"/>
      <c r="E8" s="123" t="s">
        <v>59</v>
      </c>
      <c r="F8" s="124">
        <v>332.16</v>
      </c>
      <c r="G8" s="123" t="s">
        <v>60</v>
      </c>
      <c r="H8" s="124">
        <v>411.28</v>
      </c>
    </row>
    <row r="9" spans="1:8" s="116" customFormat="1" ht="14.25" customHeight="1">
      <c r="A9" s="123" t="s">
        <v>61</v>
      </c>
      <c r="B9" s="124">
        <v>0</v>
      </c>
      <c r="C9" s="123" t="s">
        <v>62</v>
      </c>
      <c r="D9" s="124"/>
      <c r="E9" s="123" t="s">
        <v>63</v>
      </c>
      <c r="F9" s="124">
        <v>58.1</v>
      </c>
      <c r="G9" s="123" t="s">
        <v>64</v>
      </c>
      <c r="H9" s="124"/>
    </row>
    <row r="10" spans="1:8" s="116" customFormat="1" ht="14.25" customHeight="1">
      <c r="A10" s="123" t="s">
        <v>65</v>
      </c>
      <c r="B10" s="124">
        <v>0</v>
      </c>
      <c r="C10" s="123" t="s">
        <v>66</v>
      </c>
      <c r="D10" s="124"/>
      <c r="E10" s="123" t="s">
        <v>67</v>
      </c>
      <c r="F10" s="124">
        <f>SUM(F11:F20)</f>
        <v>10667.84</v>
      </c>
      <c r="G10" s="123" t="s">
        <v>68</v>
      </c>
      <c r="H10" s="124"/>
    </row>
    <row r="11" spans="1:8" s="116" customFormat="1" ht="14.25" customHeight="1">
      <c r="A11" s="123"/>
      <c r="B11" s="124"/>
      <c r="C11" s="123" t="s">
        <v>69</v>
      </c>
      <c r="D11" s="124"/>
      <c r="E11" s="123" t="s">
        <v>70</v>
      </c>
      <c r="F11" s="124">
        <f>145.7+138</f>
        <v>283.7</v>
      </c>
      <c r="G11" s="123" t="s">
        <v>71</v>
      </c>
      <c r="H11" s="124"/>
    </row>
    <row r="12" spans="1:8" s="116" customFormat="1" ht="14.25" customHeight="1">
      <c r="A12" s="123"/>
      <c r="B12" s="124"/>
      <c r="C12" s="123" t="s">
        <v>72</v>
      </c>
      <c r="D12" s="124"/>
      <c r="E12" s="123" t="s">
        <v>73</v>
      </c>
      <c r="F12" s="124">
        <f>320-15.96+480+100-145.7</f>
        <v>738.3399999999999</v>
      </c>
      <c r="G12" s="123" t="s">
        <v>74</v>
      </c>
      <c r="H12" s="124"/>
    </row>
    <row r="13" spans="1:8" s="116" customFormat="1" ht="14.25" customHeight="1">
      <c r="A13" s="123"/>
      <c r="B13" s="124"/>
      <c r="C13" s="123" t="s">
        <v>75</v>
      </c>
      <c r="D13" s="124">
        <f>172.04+58.1</f>
        <v>230.14</v>
      </c>
      <c r="E13" s="123" t="s">
        <v>76</v>
      </c>
      <c r="F13" s="124">
        <v>0</v>
      </c>
      <c r="G13" s="123" t="s">
        <v>77</v>
      </c>
      <c r="H13" s="124"/>
    </row>
    <row r="14" spans="1:8" s="116" customFormat="1" ht="14.25" customHeight="1">
      <c r="A14" s="123"/>
      <c r="B14" s="124"/>
      <c r="C14" s="123" t="s">
        <v>78</v>
      </c>
      <c r="D14" s="124"/>
      <c r="E14" s="123" t="s">
        <v>79</v>
      </c>
      <c r="F14" s="124">
        <v>0</v>
      </c>
      <c r="G14" s="123" t="s">
        <v>80</v>
      </c>
      <c r="H14" s="124">
        <v>58.1</v>
      </c>
    </row>
    <row r="15" spans="1:8" s="116" customFormat="1" ht="14.25" customHeight="1">
      <c r="A15" s="123"/>
      <c r="B15" s="124"/>
      <c r="C15" s="123" t="s">
        <v>81</v>
      </c>
      <c r="D15" s="124">
        <v>0</v>
      </c>
      <c r="E15" s="123" t="s">
        <v>82</v>
      </c>
      <c r="F15" s="124">
        <v>0</v>
      </c>
      <c r="G15" s="123" t="s">
        <v>83</v>
      </c>
      <c r="H15" s="124">
        <v>0</v>
      </c>
    </row>
    <row r="16" spans="1:8" s="116" customFormat="1" ht="14.25" customHeight="1">
      <c r="A16" s="123"/>
      <c r="B16" s="124"/>
      <c r="C16" s="123" t="s">
        <v>84</v>
      </c>
      <c r="D16" s="124">
        <v>0</v>
      </c>
      <c r="E16" s="123" t="s">
        <v>85</v>
      </c>
      <c r="F16" s="124">
        <f>15.96+395.32</f>
        <v>411.28</v>
      </c>
      <c r="G16" s="123" t="s">
        <v>86</v>
      </c>
      <c r="H16" s="124">
        <v>0</v>
      </c>
    </row>
    <row r="17" spans="1:8" s="116" customFormat="1" ht="14.25" customHeight="1">
      <c r="A17" s="123"/>
      <c r="B17" s="124"/>
      <c r="C17" s="123" t="s">
        <v>87</v>
      </c>
      <c r="D17" s="124">
        <v>0</v>
      </c>
      <c r="E17" s="123" t="s">
        <v>88</v>
      </c>
      <c r="F17" s="124">
        <v>0</v>
      </c>
      <c r="G17" s="123" t="s">
        <v>89</v>
      </c>
      <c r="H17" s="124">
        <v>0</v>
      </c>
    </row>
    <row r="18" spans="1:8" s="116" customFormat="1" ht="14.25" customHeight="1">
      <c r="A18" s="123"/>
      <c r="B18" s="124"/>
      <c r="C18" s="123" t="s">
        <v>90</v>
      </c>
      <c r="D18" s="124"/>
      <c r="E18" s="123" t="s">
        <v>91</v>
      </c>
      <c r="F18" s="124">
        <v>0</v>
      </c>
      <c r="G18" s="123" t="s">
        <v>92</v>
      </c>
      <c r="H18" s="124">
        <v>0</v>
      </c>
    </row>
    <row r="19" spans="1:8" s="116" customFormat="1" ht="14.25" customHeight="1">
      <c r="A19" s="123"/>
      <c r="B19" s="124"/>
      <c r="C19" s="123" t="s">
        <v>93</v>
      </c>
      <c r="D19" s="124">
        <v>0</v>
      </c>
      <c r="E19" s="123" t="s">
        <v>94</v>
      </c>
      <c r="F19" s="124">
        <v>0</v>
      </c>
      <c r="G19" s="123" t="s">
        <v>95</v>
      </c>
      <c r="H19" s="124">
        <v>0</v>
      </c>
    </row>
    <row r="20" spans="1:8" s="116" customFormat="1" ht="14.25" customHeight="1">
      <c r="A20" s="123"/>
      <c r="B20" s="125"/>
      <c r="C20" s="123" t="s">
        <v>96</v>
      </c>
      <c r="D20" s="124">
        <v>0</v>
      </c>
      <c r="E20" s="123" t="s">
        <v>97</v>
      </c>
      <c r="F20" s="124">
        <f>20+3000+6214.52</f>
        <v>9234.52</v>
      </c>
      <c r="G20" s="123" t="s">
        <v>98</v>
      </c>
      <c r="H20" s="124">
        <v>9234.52</v>
      </c>
    </row>
    <row r="21" spans="1:8" s="116" customFormat="1" ht="14.25" customHeight="1">
      <c r="A21" s="123"/>
      <c r="B21" s="125"/>
      <c r="C21" s="123" t="s">
        <v>99</v>
      </c>
      <c r="D21" s="124">
        <v>0</v>
      </c>
      <c r="E21" s="123" t="s">
        <v>100</v>
      </c>
      <c r="F21" s="124">
        <v>0</v>
      </c>
      <c r="G21" s="123"/>
      <c r="H21" s="125"/>
    </row>
    <row r="22" spans="1:8" s="116" customFormat="1" ht="14.25" customHeight="1">
      <c r="A22" s="123"/>
      <c r="B22" s="125"/>
      <c r="C22" s="123" t="s">
        <v>101</v>
      </c>
      <c r="D22" s="124">
        <v>0</v>
      </c>
      <c r="E22" s="123"/>
      <c r="F22" s="125"/>
      <c r="G22" s="123"/>
      <c r="H22" s="125"/>
    </row>
    <row r="23" spans="1:8" s="116" customFormat="1" ht="14.25" customHeight="1">
      <c r="A23" s="123"/>
      <c r="B23" s="125"/>
      <c r="C23" s="123" t="s">
        <v>102</v>
      </c>
      <c r="D23" s="124">
        <v>0</v>
      </c>
      <c r="E23" s="123"/>
      <c r="F23" s="125"/>
      <c r="G23" s="123"/>
      <c r="H23" s="125"/>
    </row>
    <row r="24" spans="1:8" s="116" customFormat="1" ht="14.25" customHeight="1">
      <c r="A24" s="123"/>
      <c r="B24" s="125"/>
      <c r="C24" s="123" t="s">
        <v>103</v>
      </c>
      <c r="D24" s="124">
        <v>0</v>
      </c>
      <c r="E24" s="123"/>
      <c r="F24" s="125"/>
      <c r="G24" s="123"/>
      <c r="H24" s="125"/>
    </row>
    <row r="25" spans="1:8" s="116" customFormat="1" ht="14.25" customHeight="1">
      <c r="A25" s="123"/>
      <c r="B25" s="125"/>
      <c r="C25" s="123" t="s">
        <v>104</v>
      </c>
      <c r="D25" s="124">
        <f>123.08+6214.52+3000</f>
        <v>9337.6</v>
      </c>
      <c r="E25" s="123"/>
      <c r="F25" s="125"/>
      <c r="G25" s="123"/>
      <c r="H25" s="125"/>
    </row>
    <row r="26" spans="1:8" s="116" customFormat="1" ht="14.25" customHeight="1">
      <c r="A26" s="123"/>
      <c r="B26" s="125"/>
      <c r="C26" s="123" t="s">
        <v>105</v>
      </c>
      <c r="D26" s="124">
        <v>0</v>
      </c>
      <c r="E26" s="123"/>
      <c r="F26" s="125"/>
      <c r="G26" s="123"/>
      <c r="H26" s="125"/>
    </row>
    <row r="27" spans="1:8" s="116" customFormat="1" ht="14.25" customHeight="1">
      <c r="A27" s="123"/>
      <c r="B27" s="125"/>
      <c r="C27" s="123" t="s">
        <v>106</v>
      </c>
      <c r="D27" s="124">
        <v>0</v>
      </c>
      <c r="E27" s="123"/>
      <c r="F27" s="125"/>
      <c r="G27" s="123"/>
      <c r="H27" s="125"/>
    </row>
    <row r="28" spans="1:8" s="116" customFormat="1" ht="14.25" customHeight="1">
      <c r="A28" s="123"/>
      <c r="B28" s="125"/>
      <c r="C28" s="123" t="s">
        <v>107</v>
      </c>
      <c r="D28" s="124">
        <v>0</v>
      </c>
      <c r="E28" s="123"/>
      <c r="F28" s="125"/>
      <c r="G28" s="123"/>
      <c r="H28" s="125"/>
    </row>
    <row r="29" spans="1:8" s="116" customFormat="1" ht="14.25" customHeight="1">
      <c r="A29" s="123"/>
      <c r="B29" s="125"/>
      <c r="C29" s="123" t="s">
        <v>108</v>
      </c>
      <c r="D29" s="124">
        <v>0</v>
      </c>
      <c r="E29" s="123"/>
      <c r="F29" s="125"/>
      <c r="G29" s="123"/>
      <c r="H29" s="125"/>
    </row>
    <row r="30" spans="1:8" s="116" customFormat="1" ht="14.25" customHeight="1">
      <c r="A30" s="123"/>
      <c r="B30" s="125"/>
      <c r="C30" s="123" t="s">
        <v>109</v>
      </c>
      <c r="D30" s="124">
        <v>0</v>
      </c>
      <c r="E30" s="123"/>
      <c r="F30" s="125"/>
      <c r="G30" s="123"/>
      <c r="H30" s="125"/>
    </row>
    <row r="31" spans="1:8" s="116" customFormat="1" ht="14.25" customHeight="1">
      <c r="A31" s="123"/>
      <c r="B31" s="125"/>
      <c r="C31" s="123" t="s">
        <v>110</v>
      </c>
      <c r="D31" s="124">
        <v>0</v>
      </c>
      <c r="E31" s="123"/>
      <c r="F31" s="125"/>
      <c r="G31" s="123"/>
      <c r="H31" s="125"/>
    </row>
    <row r="32" spans="1:8" s="116" customFormat="1" ht="14.25" customHeight="1">
      <c r="A32" s="123"/>
      <c r="B32" s="125"/>
      <c r="C32" s="123" t="s">
        <v>111</v>
      </c>
      <c r="D32" s="124">
        <v>0</v>
      </c>
      <c r="E32" s="123"/>
      <c r="F32" s="125"/>
      <c r="G32" s="123"/>
      <c r="H32" s="125"/>
    </row>
    <row r="33" spans="1:8" s="116" customFormat="1" ht="14.25" customHeight="1">
      <c r="A33" s="123"/>
      <c r="B33" s="125"/>
      <c r="C33" s="123" t="s">
        <v>112</v>
      </c>
      <c r="D33" s="124">
        <v>0</v>
      </c>
      <c r="E33" s="123"/>
      <c r="F33" s="125"/>
      <c r="G33" s="123"/>
      <c r="H33" s="125"/>
    </row>
    <row r="34" spans="1:8" s="116" customFormat="1" ht="14.25" customHeight="1">
      <c r="A34" s="123"/>
      <c r="B34" s="125"/>
      <c r="C34" s="123" t="s">
        <v>113</v>
      </c>
      <c r="D34" s="124">
        <v>0</v>
      </c>
      <c r="E34" s="123"/>
      <c r="F34" s="125"/>
      <c r="G34" s="123"/>
      <c r="H34" s="125"/>
    </row>
    <row r="35" spans="1:11" s="116" customFormat="1" ht="14.25" customHeight="1">
      <c r="A35" s="123"/>
      <c r="B35" s="125"/>
      <c r="C35" s="123"/>
      <c r="D35" s="124"/>
      <c r="E35" s="123"/>
      <c r="F35" s="125"/>
      <c r="G35" s="123"/>
      <c r="H35" s="125"/>
      <c r="K35" s="143"/>
    </row>
    <row r="36" spans="1:8" s="116" customFormat="1" ht="14.25" customHeight="1">
      <c r="A36" s="126" t="s">
        <v>114</v>
      </c>
      <c r="B36" s="124">
        <f>SUM(B6:B10)</f>
        <v>12550.63</v>
      </c>
      <c r="C36" s="126" t="s">
        <v>115</v>
      </c>
      <c r="D36" s="124">
        <f>SUM(D6:D34)</f>
        <v>12550.63</v>
      </c>
      <c r="E36" s="126" t="s">
        <v>115</v>
      </c>
      <c r="F36" s="124">
        <f>F6+F10+F21</f>
        <v>12550.630000000001</v>
      </c>
      <c r="G36" s="126" t="s">
        <v>115</v>
      </c>
      <c r="H36" s="124">
        <f>SUM(H6:H20)</f>
        <v>12550.630000000001</v>
      </c>
    </row>
    <row r="37" spans="1:6" s="114" customFormat="1" ht="14.25" customHeight="1">
      <c r="A37" s="114" t="s">
        <v>40</v>
      </c>
      <c r="B37" s="127"/>
      <c r="D37" s="127"/>
      <c r="F37" s="142"/>
    </row>
  </sheetData>
  <sheetProtection/>
  <mergeCells count="4">
    <mergeCell ref="A2:H2"/>
    <mergeCell ref="D3:H3"/>
    <mergeCell ref="A4:B4"/>
    <mergeCell ref="C4:H4"/>
  </mergeCells>
  <conditionalFormatting sqref="A1:IV65536">
    <cfRule type="cellIs" priority="1" dxfId="0" operator="equal" stopIfTrue="1">
      <formula>0</formula>
    </cfRule>
  </conditionalFormatting>
  <printOptions horizontalCentered="1"/>
  <pageMargins left="0.16111111111111112" right="0.16111111111111112" top="0.7319444444444444" bottom="0.5625" header="0.22777777777777777" footer="0.22777777777777777"/>
  <pageSetup firstPageNumber="19" useFirstPageNumber="1" horizontalDpi="600" verticalDpi="600" orientation="landscape" paperSize="9" scale="90"/>
  <headerFooter alignWithMargins="0">
    <oddFooter>&amp;C&amp;"宋体"&amp;12－ &amp;P －</oddFooter>
  </headerFooter>
</worksheet>
</file>

<file path=xl/worksheets/sheet4.xml><?xml version="1.0" encoding="utf-8"?>
<worksheet xmlns="http://schemas.openxmlformats.org/spreadsheetml/2006/main" xmlns:r="http://schemas.openxmlformats.org/officeDocument/2006/relationships">
  <dimension ref="A1:I20"/>
  <sheetViews>
    <sheetView showZeros="0" zoomScalePageLayoutView="0" workbookViewId="0" topLeftCell="A4">
      <selection activeCell="G9" sqref="G9"/>
    </sheetView>
  </sheetViews>
  <sheetFormatPr defaultColWidth="9.00390625" defaultRowHeight="14.25"/>
  <cols>
    <col min="1" max="1" width="13.25390625" style="25" customWidth="1"/>
    <col min="2" max="2" width="17.25390625" style="25" customWidth="1"/>
    <col min="3" max="3" width="13.50390625" style="25" customWidth="1"/>
    <col min="4" max="4" width="10.875" style="25" customWidth="1"/>
    <col min="5" max="5" width="15.375" style="25" customWidth="1"/>
    <col min="6" max="6" width="9.00390625" style="25" customWidth="1"/>
    <col min="7" max="7" width="14.625" style="25" customWidth="1"/>
    <col min="8" max="8" width="8.375" style="25" customWidth="1"/>
    <col min="9" max="16384" width="9.00390625" style="25" customWidth="1"/>
  </cols>
  <sheetData>
    <row r="1" ht="23.25" customHeight="1">
      <c r="A1" s="23" t="s">
        <v>116</v>
      </c>
    </row>
    <row r="2" spans="1:9" ht="29.25" customHeight="1">
      <c r="A2" s="242" t="s">
        <v>117</v>
      </c>
      <c r="B2" s="242"/>
      <c r="C2" s="242"/>
      <c r="D2" s="242"/>
      <c r="E2" s="242"/>
      <c r="F2" s="242"/>
      <c r="G2" s="242"/>
      <c r="H2" s="242"/>
      <c r="I2" s="242"/>
    </row>
    <row r="3" spans="1:9" ht="18.75" customHeight="1">
      <c r="A3" s="234"/>
      <c r="B3" s="234"/>
      <c r="C3" s="107"/>
      <c r="D3" s="106"/>
      <c r="E3" s="106"/>
      <c r="F3" s="106"/>
      <c r="G3" s="106"/>
      <c r="H3" s="227" t="s">
        <v>21</v>
      </c>
      <c r="I3" s="227"/>
    </row>
    <row r="4" spans="1:9" s="112" customFormat="1" ht="42.75">
      <c r="A4" s="27" t="s">
        <v>118</v>
      </c>
      <c r="B4" s="27" t="s">
        <v>119</v>
      </c>
      <c r="C4" s="27" t="s">
        <v>26</v>
      </c>
      <c r="D4" s="71" t="s">
        <v>34</v>
      </c>
      <c r="E4" s="71" t="s">
        <v>35</v>
      </c>
      <c r="F4" s="28" t="s">
        <v>28</v>
      </c>
      <c r="G4" s="28" t="s">
        <v>120</v>
      </c>
      <c r="H4" s="71" t="s">
        <v>30</v>
      </c>
      <c r="I4" s="71" t="s">
        <v>31</v>
      </c>
    </row>
    <row r="5" spans="1:9" ht="27" customHeight="1">
      <c r="A5" s="113"/>
      <c r="B5" s="72" t="s">
        <v>26</v>
      </c>
      <c r="C5" s="206">
        <f aca="true" t="shared" si="0" ref="C5:C13">SUM(D5:I5)</f>
        <v>12550.630000000001</v>
      </c>
      <c r="D5" s="206">
        <f aca="true" t="shared" si="1" ref="D5:I5">SUM(D6:D13)</f>
        <v>1550.630000000001</v>
      </c>
      <c r="E5" s="206">
        <f t="shared" si="1"/>
        <v>11000</v>
      </c>
      <c r="F5" s="206">
        <f t="shared" si="1"/>
        <v>0</v>
      </c>
      <c r="G5" s="206">
        <f t="shared" si="1"/>
        <v>0</v>
      </c>
      <c r="H5" s="206">
        <f t="shared" si="1"/>
        <v>0</v>
      </c>
      <c r="I5" s="206">
        <f t="shared" si="1"/>
        <v>0</v>
      </c>
    </row>
    <row r="6" spans="1:9" ht="27" customHeight="1">
      <c r="A6" s="75" t="s">
        <v>307</v>
      </c>
      <c r="B6" s="76" t="s">
        <v>311</v>
      </c>
      <c r="C6" s="206">
        <f t="shared" si="0"/>
        <v>1030.39</v>
      </c>
      <c r="D6" s="206">
        <f>1030.39-145.7</f>
        <v>884.69</v>
      </c>
      <c r="E6" s="206">
        <v>145.7</v>
      </c>
      <c r="F6" s="206"/>
      <c r="G6" s="206"/>
      <c r="H6" s="206"/>
      <c r="I6" s="206"/>
    </row>
    <row r="7" spans="1:9" ht="27" customHeight="1">
      <c r="A7" s="75" t="s">
        <v>308</v>
      </c>
      <c r="B7" s="77" t="s">
        <v>313</v>
      </c>
      <c r="C7" s="206">
        <f>D7+E7</f>
        <v>10938.27</v>
      </c>
      <c r="D7" s="206">
        <f>10938.27-10854.3</f>
        <v>83.97000000000116</v>
      </c>
      <c r="E7" s="206">
        <v>10854.3</v>
      </c>
      <c r="F7" s="206"/>
      <c r="G7" s="206"/>
      <c r="H7" s="206"/>
      <c r="I7" s="206"/>
    </row>
    <row r="8" spans="1:9" ht="27" customHeight="1">
      <c r="A8" s="75" t="s">
        <v>309</v>
      </c>
      <c r="B8" s="77" t="s">
        <v>314</v>
      </c>
      <c r="C8" s="206">
        <f t="shared" si="0"/>
        <v>216.3</v>
      </c>
      <c r="D8" s="206">
        <v>216.3</v>
      </c>
      <c r="E8" s="206"/>
      <c r="F8" s="206"/>
      <c r="G8" s="206"/>
      <c r="H8" s="206"/>
      <c r="I8" s="206"/>
    </row>
    <row r="9" spans="1:9" ht="27" customHeight="1">
      <c r="A9" s="75" t="s">
        <v>310</v>
      </c>
      <c r="B9" s="77" t="s">
        <v>315</v>
      </c>
      <c r="C9" s="206">
        <f t="shared" si="0"/>
        <v>81</v>
      </c>
      <c r="D9" s="206">
        <v>81</v>
      </c>
      <c r="E9" s="206"/>
      <c r="F9" s="206"/>
      <c r="G9" s="206"/>
      <c r="H9" s="206"/>
      <c r="I9" s="206"/>
    </row>
    <row r="10" spans="1:9" s="65" customFormat="1" ht="27" customHeight="1">
      <c r="A10" s="78">
        <v>2019999</v>
      </c>
      <c r="B10" s="88" t="s">
        <v>316</v>
      </c>
      <c r="C10" s="206">
        <f t="shared" si="0"/>
        <v>61.8</v>
      </c>
      <c r="D10" s="206">
        <v>61.8</v>
      </c>
      <c r="E10" s="206"/>
      <c r="F10" s="206"/>
      <c r="G10" s="206"/>
      <c r="H10" s="206"/>
      <c r="I10" s="206"/>
    </row>
    <row r="11" spans="1:9" s="65" customFormat="1" ht="27" customHeight="1">
      <c r="A11" s="78">
        <v>2080502</v>
      </c>
      <c r="B11" s="88" t="s">
        <v>317</v>
      </c>
      <c r="C11" s="206">
        <f t="shared" si="0"/>
        <v>57.34</v>
      </c>
      <c r="D11" s="206">
        <v>57.34</v>
      </c>
      <c r="E11" s="206"/>
      <c r="F11" s="206"/>
      <c r="G11" s="206"/>
      <c r="H11" s="206"/>
      <c r="I11" s="206"/>
    </row>
    <row r="12" spans="1:9" s="65" customFormat="1" ht="27" customHeight="1">
      <c r="A12" s="78">
        <v>2080505</v>
      </c>
      <c r="B12" s="88" t="s">
        <v>319</v>
      </c>
      <c r="C12" s="206">
        <f t="shared" si="0"/>
        <v>42.45</v>
      </c>
      <c r="D12" s="206">
        <v>42.45</v>
      </c>
      <c r="E12" s="206"/>
      <c r="F12" s="206"/>
      <c r="G12" s="206"/>
      <c r="H12" s="206"/>
      <c r="I12" s="206"/>
    </row>
    <row r="13" spans="1:9" s="65" customFormat="1" ht="27" customHeight="1">
      <c r="A13" s="78">
        <v>2210201</v>
      </c>
      <c r="B13" s="88" t="s">
        <v>320</v>
      </c>
      <c r="C13" s="206">
        <f t="shared" si="0"/>
        <v>123.08</v>
      </c>
      <c r="D13" s="206">
        <v>123.08</v>
      </c>
      <c r="E13" s="206"/>
      <c r="F13" s="206"/>
      <c r="G13" s="206"/>
      <c r="H13" s="206"/>
      <c r="I13" s="206"/>
    </row>
    <row r="14" spans="1:9" ht="28.5" customHeight="1">
      <c r="A14" s="251" t="s">
        <v>40</v>
      </c>
      <c r="B14" s="251"/>
      <c r="C14" s="251"/>
      <c r="D14" s="251"/>
      <c r="E14" s="251"/>
      <c r="F14" s="251"/>
      <c r="G14" s="251"/>
      <c r="H14" s="251"/>
      <c r="I14" s="251"/>
    </row>
    <row r="15" spans="4:5" ht="15">
      <c r="D15" s="108"/>
      <c r="E15" s="108"/>
    </row>
    <row r="16" spans="4:5" ht="15">
      <c r="D16" s="108"/>
      <c r="E16" s="108"/>
    </row>
    <row r="17" spans="4:5" ht="15">
      <c r="D17" s="108"/>
      <c r="E17" s="108"/>
    </row>
    <row r="18" spans="4:5" ht="15">
      <c r="D18" s="108"/>
      <c r="E18" s="108"/>
    </row>
    <row r="19" spans="4:5" ht="15">
      <c r="D19" s="108"/>
      <c r="E19" s="108"/>
    </row>
    <row r="20" spans="4:5" ht="15">
      <c r="D20" s="108"/>
      <c r="E20" s="108"/>
    </row>
  </sheetData>
  <sheetProtection/>
  <mergeCells count="4">
    <mergeCell ref="A2:I2"/>
    <mergeCell ref="A3:B3"/>
    <mergeCell ref="H3:I3"/>
    <mergeCell ref="A14:I14"/>
  </mergeCells>
  <printOptions horizontalCentered="1"/>
  <pageMargins left="0.35" right="0.35" top="0.9798611111111111" bottom="0.9798611111111111" header="0.5076388888888889" footer="0.5076388888888889"/>
  <pageSetup firstPageNumber="20" useFirstPageNumber="1" horizontalDpi="600" verticalDpi="600" orientation="landscape" paperSize="9"/>
  <headerFooter alignWithMargins="0">
    <oddFooter>&amp;C&amp;"宋体"&amp;12－ &amp;P －</oddFooter>
  </headerFooter>
</worksheet>
</file>

<file path=xl/worksheets/sheet5.xml><?xml version="1.0" encoding="utf-8"?>
<worksheet xmlns="http://schemas.openxmlformats.org/spreadsheetml/2006/main" xmlns:r="http://schemas.openxmlformats.org/officeDocument/2006/relationships">
  <sheetPr>
    <tabColor indexed="9"/>
  </sheetPr>
  <dimension ref="A1:AB15"/>
  <sheetViews>
    <sheetView showZeros="0" zoomScalePageLayoutView="0" workbookViewId="0" topLeftCell="A7">
      <selection activeCell="L12" sqref="L12"/>
    </sheetView>
  </sheetViews>
  <sheetFormatPr defaultColWidth="9.00390625" defaultRowHeight="14.25"/>
  <cols>
    <col min="1" max="1" width="12.125" style="0" customWidth="1"/>
    <col min="3" max="4" width="10.50390625" style="0" bestFit="1" customWidth="1"/>
    <col min="5" max="5" width="9.50390625" style="0" bestFit="1" customWidth="1"/>
    <col min="6" max="6" width="10.50390625" style="0" bestFit="1" customWidth="1"/>
  </cols>
  <sheetData>
    <row r="1" s="25" customFormat="1" ht="23.25" customHeight="1">
      <c r="A1" s="23" t="s">
        <v>121</v>
      </c>
    </row>
    <row r="2" spans="1:14" s="25" customFormat="1" ht="29.25" customHeight="1">
      <c r="A2" s="242" t="s">
        <v>122</v>
      </c>
      <c r="B2" s="242"/>
      <c r="C2" s="242"/>
      <c r="D2" s="242"/>
      <c r="E2" s="242"/>
      <c r="F2" s="242"/>
      <c r="G2" s="242"/>
      <c r="H2" s="242"/>
      <c r="I2" s="242"/>
      <c r="J2" s="242"/>
      <c r="K2" s="242"/>
      <c r="L2" s="242"/>
      <c r="M2" s="242"/>
      <c r="N2" s="242"/>
    </row>
    <row r="3" spans="1:14" s="25" customFormat="1" ht="29.25" customHeight="1">
      <c r="A3" s="234"/>
      <c r="B3" s="234"/>
      <c r="C3" s="106"/>
      <c r="D3" s="106"/>
      <c r="M3" s="227" t="s">
        <v>21</v>
      </c>
      <c r="N3" s="227"/>
    </row>
    <row r="4" spans="1:28" ht="27" customHeight="1">
      <c r="A4" s="231" t="s">
        <v>118</v>
      </c>
      <c r="B4" s="231" t="s">
        <v>119</v>
      </c>
      <c r="C4" s="224" t="s">
        <v>26</v>
      </c>
      <c r="D4" s="228" t="s">
        <v>123</v>
      </c>
      <c r="E4" s="228"/>
      <c r="F4" s="228"/>
      <c r="G4" s="224" t="s">
        <v>124</v>
      </c>
      <c r="H4" s="228" t="s">
        <v>120</v>
      </c>
      <c r="I4" s="228"/>
      <c r="J4" s="228"/>
      <c r="K4" s="228"/>
      <c r="L4" s="228"/>
      <c r="M4" s="228" t="s">
        <v>125</v>
      </c>
      <c r="N4" s="228" t="s">
        <v>126</v>
      </c>
      <c r="O4" s="111"/>
      <c r="P4" s="111"/>
      <c r="Q4" s="111"/>
      <c r="R4" s="111"/>
      <c r="S4" s="111"/>
      <c r="T4" s="111"/>
      <c r="U4" s="111"/>
      <c r="V4" s="111"/>
      <c r="W4" s="111"/>
      <c r="X4" s="111"/>
      <c r="Y4" s="111"/>
      <c r="Z4" s="111"/>
      <c r="AA4" s="111"/>
      <c r="AB4" s="111"/>
    </row>
    <row r="5" spans="1:28" ht="48">
      <c r="A5" s="232"/>
      <c r="B5" s="232"/>
      <c r="C5" s="224"/>
      <c r="D5" s="109" t="s">
        <v>36</v>
      </c>
      <c r="E5" s="109" t="s">
        <v>127</v>
      </c>
      <c r="F5" s="109" t="s">
        <v>128</v>
      </c>
      <c r="G5" s="224"/>
      <c r="H5" s="110" t="s">
        <v>36</v>
      </c>
      <c r="I5" s="109" t="s">
        <v>129</v>
      </c>
      <c r="J5" s="109" t="s">
        <v>130</v>
      </c>
      <c r="K5" s="109" t="s">
        <v>131</v>
      </c>
      <c r="L5" s="109" t="s">
        <v>132</v>
      </c>
      <c r="M5" s="228"/>
      <c r="N5" s="228"/>
      <c r="O5" s="111"/>
      <c r="P5" s="111"/>
      <c r="Q5" s="111"/>
      <c r="R5" s="111"/>
      <c r="S5" s="111"/>
      <c r="T5" s="111"/>
      <c r="U5" s="111"/>
      <c r="V5" s="111"/>
      <c r="W5" s="111"/>
      <c r="X5" s="111"/>
      <c r="Y5" s="111"/>
      <c r="Z5" s="111"/>
      <c r="AA5" s="111"/>
      <c r="AB5" s="111"/>
    </row>
    <row r="6" spans="1:14" ht="27" customHeight="1">
      <c r="A6" s="229" t="s">
        <v>26</v>
      </c>
      <c r="B6" s="230"/>
      <c r="C6" s="207">
        <f>SUM(D6+G6+H6+N6+M6)</f>
        <v>12550.63</v>
      </c>
      <c r="D6" s="208">
        <f>SUM(D7:D14)</f>
        <v>12550.63</v>
      </c>
      <c r="E6" s="208">
        <f>SUM(E7:E14)</f>
        <v>1550.630000000001</v>
      </c>
      <c r="F6" s="208">
        <f>SUM(F7:F14)</f>
        <v>11000</v>
      </c>
      <c r="G6" s="208"/>
      <c r="H6" s="208">
        <f>SUM(I6:L6)</f>
        <v>0</v>
      </c>
      <c r="I6" s="208"/>
      <c r="J6" s="208"/>
      <c r="K6" s="208"/>
      <c r="L6" s="208"/>
      <c r="M6" s="208"/>
      <c r="N6" s="208"/>
    </row>
    <row r="7" spans="1:14" ht="27" customHeight="1">
      <c r="A7" s="75" t="s">
        <v>307</v>
      </c>
      <c r="B7" s="76" t="s">
        <v>311</v>
      </c>
      <c r="C7" s="208">
        <f>D7</f>
        <v>1030.39</v>
      </c>
      <c r="D7" s="208">
        <f>E7+F7</f>
        <v>1030.39</v>
      </c>
      <c r="E7" s="208">
        <f>1030.39-145.7</f>
        <v>884.69</v>
      </c>
      <c r="F7" s="208">
        <v>145.7</v>
      </c>
      <c r="G7" s="208"/>
      <c r="H7" s="208"/>
      <c r="I7" s="208"/>
      <c r="J7" s="208"/>
      <c r="K7" s="208"/>
      <c r="L7" s="208"/>
      <c r="M7" s="208"/>
      <c r="N7" s="208"/>
    </row>
    <row r="8" spans="1:14" ht="27" customHeight="1">
      <c r="A8" s="75" t="s">
        <v>308</v>
      </c>
      <c r="B8" s="77" t="s">
        <v>313</v>
      </c>
      <c r="C8" s="208">
        <f aca="true" t="shared" si="0" ref="C8:C14">D8</f>
        <v>10938.27</v>
      </c>
      <c r="D8" s="208">
        <f aca="true" t="shared" si="1" ref="D8:D14">E8+F8</f>
        <v>10938.27</v>
      </c>
      <c r="E8" s="208">
        <f>10938.27-10854.3</f>
        <v>83.97000000000116</v>
      </c>
      <c r="F8" s="208">
        <v>10854.3</v>
      </c>
      <c r="G8" s="208"/>
      <c r="H8" s="208"/>
      <c r="I8" s="208"/>
      <c r="J8" s="208"/>
      <c r="K8" s="208"/>
      <c r="L8" s="208"/>
      <c r="M8" s="208"/>
      <c r="N8" s="208"/>
    </row>
    <row r="9" spans="1:14" ht="27" customHeight="1">
      <c r="A9" s="75" t="s">
        <v>309</v>
      </c>
      <c r="B9" s="77" t="s">
        <v>314</v>
      </c>
      <c r="C9" s="208">
        <f t="shared" si="0"/>
        <v>216.3</v>
      </c>
      <c r="D9" s="208">
        <f t="shared" si="1"/>
        <v>216.3</v>
      </c>
      <c r="E9" s="208">
        <v>216.3</v>
      </c>
      <c r="F9" s="208"/>
      <c r="G9" s="208"/>
      <c r="H9" s="208"/>
      <c r="I9" s="208"/>
      <c r="J9" s="208"/>
      <c r="K9" s="208"/>
      <c r="L9" s="208"/>
      <c r="M9" s="208"/>
      <c r="N9" s="208"/>
    </row>
    <row r="10" spans="1:14" ht="27" customHeight="1">
      <c r="A10" s="75" t="s">
        <v>310</v>
      </c>
      <c r="B10" s="77" t="s">
        <v>315</v>
      </c>
      <c r="C10" s="208">
        <f t="shared" si="0"/>
        <v>81</v>
      </c>
      <c r="D10" s="208">
        <f t="shared" si="1"/>
        <v>81</v>
      </c>
      <c r="E10" s="208">
        <v>81</v>
      </c>
      <c r="F10" s="208"/>
      <c r="G10" s="208"/>
      <c r="H10" s="208"/>
      <c r="I10" s="208"/>
      <c r="J10" s="208"/>
      <c r="K10" s="208"/>
      <c r="L10" s="208"/>
      <c r="M10" s="208"/>
      <c r="N10" s="208"/>
    </row>
    <row r="11" spans="1:14" ht="27" customHeight="1">
      <c r="A11" s="78">
        <v>2019999</v>
      </c>
      <c r="B11" s="88" t="s">
        <v>316</v>
      </c>
      <c r="C11" s="208">
        <f t="shared" si="0"/>
        <v>61.8</v>
      </c>
      <c r="D11" s="208">
        <f t="shared" si="1"/>
        <v>61.8</v>
      </c>
      <c r="E11" s="208">
        <v>61.8</v>
      </c>
      <c r="F11" s="208"/>
      <c r="G11" s="208"/>
      <c r="H11" s="208"/>
      <c r="I11" s="208"/>
      <c r="J11" s="208"/>
      <c r="K11" s="208"/>
      <c r="L11" s="208"/>
      <c r="M11" s="208"/>
      <c r="N11" s="208"/>
    </row>
    <row r="12" spans="1:14" ht="27" customHeight="1">
      <c r="A12" s="78">
        <v>2080502</v>
      </c>
      <c r="B12" s="88" t="s">
        <v>317</v>
      </c>
      <c r="C12" s="208">
        <f t="shared" si="0"/>
        <v>57.34</v>
      </c>
      <c r="D12" s="208">
        <f t="shared" si="1"/>
        <v>57.34</v>
      </c>
      <c r="E12" s="208">
        <v>57.34</v>
      </c>
      <c r="F12" s="208"/>
      <c r="G12" s="208"/>
      <c r="H12" s="208"/>
      <c r="I12" s="208"/>
      <c r="J12" s="208"/>
      <c r="K12" s="208"/>
      <c r="L12" s="208"/>
      <c r="M12" s="208"/>
      <c r="N12" s="208"/>
    </row>
    <row r="13" spans="1:14" ht="27" customHeight="1">
      <c r="A13" s="78">
        <v>2080505</v>
      </c>
      <c r="B13" s="88" t="s">
        <v>319</v>
      </c>
      <c r="C13" s="208">
        <f t="shared" si="0"/>
        <v>42.45</v>
      </c>
      <c r="D13" s="208">
        <f t="shared" si="1"/>
        <v>42.45</v>
      </c>
      <c r="E13" s="208">
        <v>42.45</v>
      </c>
      <c r="F13" s="208"/>
      <c r="G13" s="208"/>
      <c r="H13" s="208"/>
      <c r="I13" s="208"/>
      <c r="J13" s="208"/>
      <c r="K13" s="208"/>
      <c r="L13" s="208"/>
      <c r="M13" s="208"/>
      <c r="N13" s="208"/>
    </row>
    <row r="14" spans="1:14" ht="27" customHeight="1">
      <c r="A14" s="78">
        <v>2210201</v>
      </c>
      <c r="B14" s="88" t="s">
        <v>320</v>
      </c>
      <c r="C14" s="208">
        <f t="shared" si="0"/>
        <v>123.08</v>
      </c>
      <c r="D14" s="208">
        <f t="shared" si="1"/>
        <v>123.08</v>
      </c>
      <c r="E14" s="208">
        <v>123.08</v>
      </c>
      <c r="F14" s="208"/>
      <c r="G14" s="208"/>
      <c r="H14" s="208"/>
      <c r="I14" s="208"/>
      <c r="J14" s="208"/>
      <c r="K14" s="208"/>
      <c r="L14" s="208"/>
      <c r="M14" s="208"/>
      <c r="N14" s="208"/>
    </row>
    <row r="15" spans="1:7" s="25" customFormat="1" ht="28.5" customHeight="1">
      <c r="A15" s="251"/>
      <c r="B15" s="251"/>
      <c r="C15" s="251"/>
      <c r="D15" s="251"/>
      <c r="E15" s="251"/>
      <c r="F15" s="251"/>
      <c r="G15" s="251"/>
    </row>
  </sheetData>
  <sheetProtection/>
  <mergeCells count="13">
    <mergeCell ref="A6:B6"/>
    <mergeCell ref="A15:G15"/>
    <mergeCell ref="A4:A5"/>
    <mergeCell ref="B4:B5"/>
    <mergeCell ref="C4:C5"/>
    <mergeCell ref="G4:G5"/>
    <mergeCell ref="A2:N2"/>
    <mergeCell ref="A3:B3"/>
    <mergeCell ref="M3:N3"/>
    <mergeCell ref="D4:F4"/>
    <mergeCell ref="H4:L4"/>
    <mergeCell ref="M4:M5"/>
    <mergeCell ref="N4:N5"/>
  </mergeCells>
  <printOptions horizontalCentered="1"/>
  <pageMargins left="0.35" right="0.35" top="0.9798611111111111" bottom="0.9798611111111111" header="0.5076388888888889" footer="0.5076388888888889"/>
  <pageSetup firstPageNumber="21" useFirstPageNumber="1" horizontalDpi="600" verticalDpi="600" orientation="landscape" paperSize="9"/>
  <headerFooter alignWithMargins="0">
    <oddFooter>&amp;C&amp;"宋体"&amp;12－ &amp;P －</oddFooter>
  </headerFooter>
</worksheet>
</file>

<file path=xl/worksheets/sheet6.xml><?xml version="1.0" encoding="utf-8"?>
<worksheet xmlns="http://schemas.openxmlformats.org/spreadsheetml/2006/main" xmlns:r="http://schemas.openxmlformats.org/officeDocument/2006/relationships">
  <dimension ref="A1:H22"/>
  <sheetViews>
    <sheetView showZeros="0" zoomScalePageLayoutView="0" workbookViewId="0" topLeftCell="A1">
      <selection activeCell="D5" sqref="D5"/>
    </sheetView>
  </sheetViews>
  <sheetFormatPr defaultColWidth="9.00390625" defaultRowHeight="14.25"/>
  <cols>
    <col min="1" max="1" width="14.00390625" style="25" customWidth="1"/>
    <col min="2" max="2" width="20.75390625" style="25" customWidth="1"/>
    <col min="3" max="3" width="14.625" style="25" customWidth="1"/>
    <col min="4" max="4" width="10.875" style="25" customWidth="1"/>
    <col min="5" max="7" width="14.25390625" style="25" customWidth="1"/>
    <col min="8" max="8" width="13.00390625" style="25" customWidth="1"/>
    <col min="9" max="16384" width="9.00390625" style="25" customWidth="1"/>
  </cols>
  <sheetData>
    <row r="1" ht="23.25" customHeight="1">
      <c r="A1" s="23" t="s">
        <v>133</v>
      </c>
    </row>
    <row r="2" spans="1:8" ht="29.25" customHeight="1">
      <c r="A2" s="242" t="s">
        <v>134</v>
      </c>
      <c r="B2" s="242"/>
      <c r="C2" s="242"/>
      <c r="D2" s="242"/>
      <c r="E2" s="242"/>
      <c r="F2" s="242"/>
      <c r="G2" s="242"/>
      <c r="H2" s="242"/>
    </row>
    <row r="3" spans="1:8" ht="29.25" customHeight="1">
      <c r="A3" s="225" t="s">
        <v>386</v>
      </c>
      <c r="B3" s="234"/>
      <c r="C3" s="107"/>
      <c r="D3" s="106"/>
      <c r="E3" s="106"/>
      <c r="F3" s="106"/>
      <c r="G3" s="227" t="s">
        <v>21</v>
      </c>
      <c r="H3" s="227"/>
    </row>
    <row r="4" spans="1:8" s="23" customFormat="1" ht="27" customHeight="1">
      <c r="A4" s="231" t="s">
        <v>118</v>
      </c>
      <c r="B4" s="231" t="s">
        <v>119</v>
      </c>
      <c r="C4" s="231" t="s">
        <v>26</v>
      </c>
      <c r="D4" s="226" t="s">
        <v>32</v>
      </c>
      <c r="E4" s="226"/>
      <c r="F4" s="226"/>
      <c r="G4" s="226"/>
      <c r="H4" s="249" t="s">
        <v>33</v>
      </c>
    </row>
    <row r="5" spans="1:8" s="23" customFormat="1" ht="31.5" customHeight="1">
      <c r="A5" s="232"/>
      <c r="B5" s="232"/>
      <c r="C5" s="232"/>
      <c r="D5" s="28" t="s">
        <v>36</v>
      </c>
      <c r="E5" s="28" t="s">
        <v>37</v>
      </c>
      <c r="F5" s="28" t="s">
        <v>38</v>
      </c>
      <c r="G5" s="28" t="s">
        <v>39</v>
      </c>
      <c r="H5" s="250"/>
    </row>
    <row r="6" spans="1:8" s="23" customFormat="1" ht="27" customHeight="1">
      <c r="A6" s="72"/>
      <c r="B6" s="72" t="s">
        <v>26</v>
      </c>
      <c r="C6" s="144">
        <f>D6+H6</f>
        <v>12550.630000000001</v>
      </c>
      <c r="D6" s="145">
        <f>SUM(D7:D14)</f>
        <v>1882.79</v>
      </c>
      <c r="E6" s="145">
        <f>SUM(E7:E14)</f>
        <v>1492.53</v>
      </c>
      <c r="F6" s="145">
        <f>SUM(F7:F14)</f>
        <v>332.16</v>
      </c>
      <c r="G6" s="145">
        <f>SUM(G7:G14)</f>
        <v>58.1</v>
      </c>
      <c r="H6" s="145">
        <f>SUM(H7:H14)</f>
        <v>10667.840000000002</v>
      </c>
    </row>
    <row r="7" spans="1:8" ht="27" customHeight="1">
      <c r="A7" s="75" t="s">
        <v>307</v>
      </c>
      <c r="B7" s="76" t="s">
        <v>311</v>
      </c>
      <c r="C7" s="144">
        <f aca="true" t="shared" si="0" ref="C7:C14">D7+H7</f>
        <v>1030.39</v>
      </c>
      <c r="D7" s="145">
        <f aca="true" t="shared" si="1" ref="D7:D14">SUM(E7:G7)</f>
        <v>884.69</v>
      </c>
      <c r="E7" s="130">
        <f>1030.39-145.7</f>
        <v>884.69</v>
      </c>
      <c r="F7" s="130"/>
      <c r="G7" s="150"/>
      <c r="H7" s="150">
        <v>145.7</v>
      </c>
    </row>
    <row r="8" spans="1:8" ht="27" customHeight="1">
      <c r="A8" s="75" t="s">
        <v>308</v>
      </c>
      <c r="B8" s="77" t="s">
        <v>313</v>
      </c>
      <c r="C8" s="144">
        <f t="shared" si="0"/>
        <v>10938.27</v>
      </c>
      <c r="D8" s="145">
        <f t="shared" si="1"/>
        <v>416.13</v>
      </c>
      <c r="E8" s="150">
        <v>83.21</v>
      </c>
      <c r="F8" s="150">
        <v>332.16</v>
      </c>
      <c r="G8" s="150">
        <v>0.76</v>
      </c>
      <c r="H8" s="150">
        <f>10938.27-416.13</f>
        <v>10522.140000000001</v>
      </c>
    </row>
    <row r="9" spans="1:8" ht="27" customHeight="1">
      <c r="A9" s="75" t="s">
        <v>309</v>
      </c>
      <c r="B9" s="77" t="s">
        <v>314</v>
      </c>
      <c r="C9" s="144">
        <f t="shared" si="0"/>
        <v>216.3</v>
      </c>
      <c r="D9" s="145">
        <f t="shared" si="1"/>
        <v>216.3</v>
      </c>
      <c r="E9" s="150">
        <v>216.3</v>
      </c>
      <c r="F9" s="150"/>
      <c r="G9" s="150"/>
      <c r="H9" s="150"/>
    </row>
    <row r="10" spans="1:8" ht="27" customHeight="1">
      <c r="A10" s="75" t="s">
        <v>310</v>
      </c>
      <c r="B10" s="77" t="s">
        <v>315</v>
      </c>
      <c r="C10" s="144">
        <f t="shared" si="0"/>
        <v>81</v>
      </c>
      <c r="D10" s="145">
        <f t="shared" si="1"/>
        <v>81</v>
      </c>
      <c r="E10" s="150">
        <v>81</v>
      </c>
      <c r="F10" s="150"/>
      <c r="G10" s="150"/>
      <c r="H10" s="150"/>
    </row>
    <row r="11" spans="1:8" s="65" customFormat="1" ht="27" customHeight="1">
      <c r="A11" s="78">
        <v>2019999</v>
      </c>
      <c r="B11" s="88" t="s">
        <v>316</v>
      </c>
      <c r="C11" s="144">
        <f t="shared" si="0"/>
        <v>61.8</v>
      </c>
      <c r="D11" s="145">
        <f t="shared" si="1"/>
        <v>61.8</v>
      </c>
      <c r="E11" s="150">
        <v>61.8</v>
      </c>
      <c r="F11" s="150"/>
      <c r="G11" s="146"/>
      <c r="H11" s="146"/>
    </row>
    <row r="12" spans="1:8" s="65" customFormat="1" ht="27" customHeight="1">
      <c r="A12" s="78">
        <v>2080502</v>
      </c>
      <c r="B12" s="88" t="s">
        <v>317</v>
      </c>
      <c r="C12" s="144">
        <f t="shared" si="0"/>
        <v>57.34</v>
      </c>
      <c r="D12" s="145">
        <f t="shared" si="1"/>
        <v>57.34</v>
      </c>
      <c r="E12" s="147"/>
      <c r="F12" s="147"/>
      <c r="G12" s="150">
        <v>57.34</v>
      </c>
      <c r="H12" s="146"/>
    </row>
    <row r="13" spans="1:8" s="65" customFormat="1" ht="27" customHeight="1">
      <c r="A13" s="78">
        <v>2080505</v>
      </c>
      <c r="B13" s="88" t="s">
        <v>319</v>
      </c>
      <c r="C13" s="144">
        <f t="shared" si="0"/>
        <v>42.45</v>
      </c>
      <c r="D13" s="145">
        <f t="shared" si="1"/>
        <v>42.45</v>
      </c>
      <c r="E13" s="144">
        <v>42.45</v>
      </c>
      <c r="F13" s="147"/>
      <c r="G13" s="146"/>
      <c r="H13" s="146"/>
    </row>
    <row r="14" spans="1:8" s="65" customFormat="1" ht="27" customHeight="1">
      <c r="A14" s="78">
        <v>2210201</v>
      </c>
      <c r="B14" s="88" t="s">
        <v>320</v>
      </c>
      <c r="C14" s="148">
        <f t="shared" si="0"/>
        <v>123.08</v>
      </c>
      <c r="D14" s="149">
        <f t="shared" si="1"/>
        <v>123.08</v>
      </c>
      <c r="E14" s="144">
        <v>123.08</v>
      </c>
      <c r="F14" s="147"/>
      <c r="G14" s="146"/>
      <c r="H14" s="146"/>
    </row>
    <row r="15" spans="1:8" ht="27" customHeight="1">
      <c r="A15" s="251" t="s">
        <v>40</v>
      </c>
      <c r="B15" s="251"/>
      <c r="C15" s="251"/>
      <c r="D15" s="251"/>
      <c r="E15" s="251"/>
      <c r="F15" s="251"/>
      <c r="G15" s="251"/>
      <c r="H15" s="251"/>
    </row>
    <row r="16" spans="4:5" ht="15">
      <c r="D16" s="108"/>
      <c r="E16" s="108"/>
    </row>
    <row r="17" spans="4:5" ht="15">
      <c r="D17" s="108"/>
      <c r="E17" s="108"/>
    </row>
    <row r="18" spans="4:5" ht="15">
      <c r="D18" s="108"/>
      <c r="E18" s="108"/>
    </row>
    <row r="19" spans="4:5" ht="15">
      <c r="D19" s="108"/>
      <c r="E19" s="108"/>
    </row>
    <row r="20" spans="4:5" ht="15">
      <c r="D20" s="108"/>
      <c r="E20" s="108"/>
    </row>
    <row r="21" spans="4:5" ht="15">
      <c r="D21" s="108"/>
      <c r="E21" s="108"/>
    </row>
    <row r="22" spans="4:5" ht="15">
      <c r="D22" s="108"/>
      <c r="E22" s="108"/>
    </row>
  </sheetData>
  <sheetProtection/>
  <mergeCells count="9">
    <mergeCell ref="A2:H2"/>
    <mergeCell ref="A3:B3"/>
    <mergeCell ref="G3:H3"/>
    <mergeCell ref="D4:G4"/>
    <mergeCell ref="A15:H15"/>
    <mergeCell ref="A4:A5"/>
    <mergeCell ref="B4:B5"/>
    <mergeCell ref="C4:C5"/>
    <mergeCell ref="H4:H5"/>
  </mergeCells>
  <printOptions horizontalCentered="1"/>
  <pageMargins left="0.35" right="0.35" top="0.9798611111111111" bottom="0.9798611111111111" header="0.5076388888888889" footer="0.5076388888888889"/>
  <pageSetup firstPageNumber="22" useFirstPageNumber="1" horizontalDpi="600" verticalDpi="600" orientation="landscape" paperSize="9"/>
  <headerFooter alignWithMargins="0">
    <oddFooter>&amp;C&amp;"宋体"&amp;12－ &amp;P －</oddFooter>
  </headerFooter>
</worksheet>
</file>

<file path=xl/worksheets/sheet7.xml><?xml version="1.0" encoding="utf-8"?>
<worksheet xmlns="http://schemas.openxmlformats.org/spreadsheetml/2006/main" xmlns:r="http://schemas.openxmlformats.org/officeDocument/2006/relationships">
  <dimension ref="A1:O14"/>
  <sheetViews>
    <sheetView showZeros="0" zoomScalePageLayoutView="0" workbookViewId="0" topLeftCell="A4">
      <selection activeCell="N6" sqref="N6"/>
    </sheetView>
  </sheetViews>
  <sheetFormatPr defaultColWidth="9.00390625" defaultRowHeight="14.25"/>
  <cols>
    <col min="1" max="1" width="11.875" style="155" customWidth="1"/>
    <col min="2" max="2" width="15.125" style="155" bestFit="1" customWidth="1"/>
    <col min="3" max="3" width="10.50390625" style="155" bestFit="1" customWidth="1"/>
    <col min="4" max="5" width="9.50390625" style="155" bestFit="1" customWidth="1"/>
    <col min="6" max="6" width="9.125" style="155" bestFit="1" customWidth="1"/>
    <col min="7" max="9" width="9.00390625" style="155" customWidth="1"/>
    <col min="10" max="10" width="6.875" style="155" customWidth="1"/>
    <col min="11" max="11" width="9.00390625" style="155" customWidth="1"/>
    <col min="12" max="12" width="9.125" style="155" bestFit="1" customWidth="1"/>
    <col min="13" max="14" width="9.00390625" style="155" customWidth="1"/>
    <col min="15" max="15" width="9.50390625" style="155" bestFit="1" customWidth="1"/>
    <col min="16" max="16384" width="9.00390625" style="155" customWidth="1"/>
  </cols>
  <sheetData>
    <row r="1" s="152" customFormat="1" ht="23.25" customHeight="1">
      <c r="A1" s="151" t="s">
        <v>135</v>
      </c>
    </row>
    <row r="2" spans="1:15" s="152" customFormat="1" ht="29.25" customHeight="1">
      <c r="A2" s="258" t="s">
        <v>136</v>
      </c>
      <c r="B2" s="258"/>
      <c r="C2" s="258"/>
      <c r="D2" s="258"/>
      <c r="E2" s="258"/>
      <c r="F2" s="258"/>
      <c r="G2" s="258"/>
      <c r="H2" s="258"/>
      <c r="I2" s="258"/>
      <c r="J2" s="258"/>
      <c r="K2" s="258"/>
      <c r="L2" s="258"/>
      <c r="M2" s="258"/>
      <c r="N2" s="258"/>
      <c r="O2" s="258"/>
    </row>
    <row r="3" spans="1:15" s="152" customFormat="1" ht="29.25" customHeight="1">
      <c r="A3" s="153"/>
      <c r="C3" s="153"/>
      <c r="D3" s="154"/>
      <c r="F3" s="153"/>
      <c r="N3" s="259" t="s">
        <v>21</v>
      </c>
      <c r="O3" s="259"/>
    </row>
    <row r="4" spans="1:15" ht="28.5" customHeight="1">
      <c r="A4" s="260" t="s">
        <v>118</v>
      </c>
      <c r="B4" s="261" t="s">
        <v>137</v>
      </c>
      <c r="C4" s="261" t="s">
        <v>138</v>
      </c>
      <c r="D4" s="261" t="s">
        <v>139</v>
      </c>
      <c r="E4" s="263" t="s">
        <v>140</v>
      </c>
      <c r="F4" s="261" t="s">
        <v>141</v>
      </c>
      <c r="G4" s="261" t="s">
        <v>142</v>
      </c>
      <c r="H4" s="261" t="s">
        <v>143</v>
      </c>
      <c r="I4" s="261" t="s">
        <v>144</v>
      </c>
      <c r="J4" s="261" t="s">
        <v>145</v>
      </c>
      <c r="K4" s="261" t="s">
        <v>146</v>
      </c>
      <c r="L4" s="261" t="s">
        <v>147</v>
      </c>
      <c r="M4" s="261" t="s">
        <v>148</v>
      </c>
      <c r="N4" s="261" t="s">
        <v>149</v>
      </c>
      <c r="O4" s="261" t="s">
        <v>150</v>
      </c>
    </row>
    <row r="5" spans="1:15" ht="28.5" customHeight="1">
      <c r="A5" s="260"/>
      <c r="B5" s="262"/>
      <c r="C5" s="261"/>
      <c r="D5" s="261"/>
      <c r="E5" s="263"/>
      <c r="F5" s="261"/>
      <c r="G5" s="261"/>
      <c r="H5" s="261"/>
      <c r="I5" s="261"/>
      <c r="J5" s="261"/>
      <c r="K5" s="261"/>
      <c r="L5" s="261"/>
      <c r="M5" s="261"/>
      <c r="N5" s="261"/>
      <c r="O5" s="261"/>
    </row>
    <row r="6" spans="1:15" ht="27" customHeight="1">
      <c r="A6" s="156"/>
      <c r="B6" s="157" t="s">
        <v>26</v>
      </c>
      <c r="C6" s="209">
        <f>SUM(D6:O6)</f>
        <v>12550.630000000001</v>
      </c>
      <c r="D6" s="210">
        <f>SUM(D7:D14)</f>
        <v>1776.23</v>
      </c>
      <c r="E6" s="210">
        <f aca="true" t="shared" si="0" ref="E6:L6">SUM(E7:E14)</f>
        <v>1070.5</v>
      </c>
      <c r="F6" s="210">
        <f t="shared" si="0"/>
        <v>411.28</v>
      </c>
      <c r="G6" s="210">
        <f t="shared" si="0"/>
        <v>0</v>
      </c>
      <c r="H6" s="210">
        <f t="shared" si="0"/>
        <v>0</v>
      </c>
      <c r="I6" s="210">
        <f t="shared" si="0"/>
        <v>0</v>
      </c>
      <c r="J6" s="210">
        <f t="shared" si="0"/>
        <v>0</v>
      </c>
      <c r="K6" s="210">
        <f t="shared" si="0"/>
        <v>0</v>
      </c>
      <c r="L6" s="210">
        <f t="shared" si="0"/>
        <v>58.1</v>
      </c>
      <c r="M6" s="210">
        <f>SUM(M7:M14)</f>
        <v>0</v>
      </c>
      <c r="N6" s="210">
        <f>SUM(N7:N14)</f>
        <v>0</v>
      </c>
      <c r="O6" s="210">
        <f>SUM(O7:O14)</f>
        <v>9234.52</v>
      </c>
    </row>
    <row r="7" spans="1:15" ht="27" customHeight="1">
      <c r="A7" s="217" t="s">
        <v>307</v>
      </c>
      <c r="B7" s="76" t="s">
        <v>311</v>
      </c>
      <c r="C7" s="209">
        <f aca="true" t="shared" si="1" ref="C7:C14">SUM(D7:O7)</f>
        <v>1030.39</v>
      </c>
      <c r="D7" s="210">
        <f>1030.39</f>
        <v>1030.39</v>
      </c>
      <c r="E7" s="210"/>
      <c r="F7" s="210"/>
      <c r="G7" s="210"/>
      <c r="H7" s="210"/>
      <c r="I7" s="210"/>
      <c r="J7" s="210"/>
      <c r="K7" s="210"/>
      <c r="L7" s="210"/>
      <c r="M7" s="210"/>
      <c r="N7" s="210"/>
      <c r="O7" s="210"/>
    </row>
    <row r="8" spans="1:15" ht="27" customHeight="1">
      <c r="A8" s="217" t="s">
        <v>308</v>
      </c>
      <c r="B8" s="77" t="s">
        <v>313</v>
      </c>
      <c r="C8" s="209">
        <f t="shared" si="1"/>
        <v>10938.27</v>
      </c>
      <c r="D8" s="210">
        <f>83.21+138</f>
        <v>221.20999999999998</v>
      </c>
      <c r="E8" s="210">
        <v>1070.5</v>
      </c>
      <c r="F8" s="210">
        <v>411.28</v>
      </c>
      <c r="G8" s="210"/>
      <c r="H8" s="210"/>
      <c r="I8" s="210"/>
      <c r="J8" s="210"/>
      <c r="K8" s="210"/>
      <c r="L8" s="210">
        <v>0.76</v>
      </c>
      <c r="M8" s="210"/>
      <c r="N8" s="210"/>
      <c r="O8" s="210">
        <v>9234.52</v>
      </c>
    </row>
    <row r="9" spans="1:15" ht="27" customHeight="1">
      <c r="A9" s="217" t="s">
        <v>309</v>
      </c>
      <c r="B9" s="77" t="s">
        <v>314</v>
      </c>
      <c r="C9" s="209">
        <f t="shared" si="1"/>
        <v>216.3</v>
      </c>
      <c r="D9" s="210">
        <v>216.3</v>
      </c>
      <c r="E9" s="210"/>
      <c r="F9" s="210"/>
      <c r="G9" s="210"/>
      <c r="H9" s="210"/>
      <c r="I9" s="210"/>
      <c r="J9" s="210"/>
      <c r="K9" s="210"/>
      <c r="L9" s="210"/>
      <c r="M9" s="210"/>
      <c r="N9" s="210"/>
      <c r="O9" s="210"/>
    </row>
    <row r="10" spans="1:15" ht="27" customHeight="1">
      <c r="A10" s="217" t="s">
        <v>310</v>
      </c>
      <c r="B10" s="77" t="s">
        <v>315</v>
      </c>
      <c r="C10" s="209">
        <f t="shared" si="1"/>
        <v>81</v>
      </c>
      <c r="D10" s="210">
        <f>81</f>
        <v>81</v>
      </c>
      <c r="E10" s="210"/>
      <c r="F10" s="210"/>
      <c r="G10" s="210"/>
      <c r="H10" s="210"/>
      <c r="I10" s="210"/>
      <c r="J10" s="210"/>
      <c r="K10" s="210"/>
      <c r="L10" s="210"/>
      <c r="M10" s="210"/>
      <c r="N10" s="210"/>
      <c r="O10" s="210"/>
    </row>
    <row r="11" spans="1:15" ht="27" customHeight="1">
      <c r="A11" s="86">
        <v>2019999</v>
      </c>
      <c r="B11" s="88" t="s">
        <v>316</v>
      </c>
      <c r="C11" s="209">
        <f t="shared" si="1"/>
        <v>61.8</v>
      </c>
      <c r="D11" s="210">
        <f>61.8</f>
        <v>61.8</v>
      </c>
      <c r="E11" s="210"/>
      <c r="F11" s="210"/>
      <c r="G11" s="210"/>
      <c r="H11" s="210"/>
      <c r="I11" s="210"/>
      <c r="J11" s="210"/>
      <c r="K11" s="210"/>
      <c r="L11" s="210"/>
      <c r="M11" s="210"/>
      <c r="N11" s="210"/>
      <c r="O11" s="210"/>
    </row>
    <row r="12" spans="1:15" ht="27" customHeight="1">
      <c r="A12" s="86">
        <v>2080502</v>
      </c>
      <c r="B12" s="88" t="s">
        <v>317</v>
      </c>
      <c r="C12" s="209">
        <f t="shared" si="1"/>
        <v>57.34</v>
      </c>
      <c r="D12" s="210"/>
      <c r="E12" s="210"/>
      <c r="F12" s="210"/>
      <c r="G12" s="210"/>
      <c r="H12" s="210"/>
      <c r="I12" s="210"/>
      <c r="J12" s="210"/>
      <c r="K12" s="210"/>
      <c r="L12" s="210">
        <f>57.34</f>
        <v>57.34</v>
      </c>
      <c r="M12" s="210"/>
      <c r="N12" s="210"/>
      <c r="O12" s="210"/>
    </row>
    <row r="13" spans="1:15" ht="27" customHeight="1">
      <c r="A13" s="86">
        <v>2080505</v>
      </c>
      <c r="B13" s="88" t="s">
        <v>319</v>
      </c>
      <c r="C13" s="209">
        <f t="shared" si="1"/>
        <v>42.45</v>
      </c>
      <c r="D13" s="210">
        <f>42.45</f>
        <v>42.45</v>
      </c>
      <c r="E13" s="210"/>
      <c r="F13" s="210"/>
      <c r="G13" s="210"/>
      <c r="H13" s="210"/>
      <c r="I13" s="210"/>
      <c r="J13" s="210"/>
      <c r="K13" s="210"/>
      <c r="L13" s="210"/>
      <c r="M13" s="210"/>
      <c r="N13" s="210"/>
      <c r="O13" s="210"/>
    </row>
    <row r="14" spans="1:15" ht="27" customHeight="1">
      <c r="A14" s="86">
        <v>2210201</v>
      </c>
      <c r="B14" s="88" t="s">
        <v>320</v>
      </c>
      <c r="C14" s="209">
        <f t="shared" si="1"/>
        <v>123.08</v>
      </c>
      <c r="D14" s="210">
        <f>123.08</f>
        <v>123.08</v>
      </c>
      <c r="E14" s="210"/>
      <c r="F14" s="210"/>
      <c r="G14" s="210"/>
      <c r="H14" s="210"/>
      <c r="I14" s="210"/>
      <c r="J14" s="210"/>
      <c r="K14" s="210"/>
      <c r="L14" s="210"/>
      <c r="M14" s="210"/>
      <c r="N14" s="210"/>
      <c r="O14" s="210"/>
    </row>
  </sheetData>
  <sheetProtection/>
  <mergeCells count="17">
    <mergeCell ref="M4:M5"/>
    <mergeCell ref="N4:N5"/>
    <mergeCell ref="O4:O5"/>
    <mergeCell ref="I4:I5"/>
    <mergeCell ref="J4:J5"/>
    <mergeCell ref="K4:K5"/>
    <mergeCell ref="L4:L5"/>
    <mergeCell ref="A2:O2"/>
    <mergeCell ref="N3:O3"/>
    <mergeCell ref="A4:A5"/>
    <mergeCell ref="B4:B5"/>
    <mergeCell ref="C4:C5"/>
    <mergeCell ref="D4:D5"/>
    <mergeCell ref="E4:E5"/>
    <mergeCell ref="F4:F5"/>
    <mergeCell ref="G4:G5"/>
    <mergeCell ref="H4:H5"/>
  </mergeCells>
  <printOptions horizontalCentered="1"/>
  <pageMargins left="0.35" right="0.35" top="0.9798611111111111" bottom="0.9798611111111111" header="0.5076388888888889" footer="0.5076388888888889"/>
  <pageSetup firstPageNumber="23" useFirstPageNumber="1" horizontalDpi="600" verticalDpi="600" orientation="landscape" paperSize="9"/>
  <headerFooter alignWithMargins="0">
    <oddFooter>&amp;C&amp;"宋体"&amp;12－ &amp;P －</oddFooter>
  </headerFooter>
</worksheet>
</file>

<file path=xl/worksheets/sheet8.xml><?xml version="1.0" encoding="utf-8"?>
<worksheet xmlns="http://schemas.openxmlformats.org/spreadsheetml/2006/main" xmlns:r="http://schemas.openxmlformats.org/officeDocument/2006/relationships">
  <dimension ref="A1:F36"/>
  <sheetViews>
    <sheetView showZeros="0" view="pageBreakPreview" zoomScaleSheetLayoutView="100" zoomScalePageLayoutView="0" workbookViewId="0" topLeftCell="A22">
      <selection activeCell="F9" sqref="F9"/>
    </sheetView>
  </sheetViews>
  <sheetFormatPr defaultColWidth="9.00390625" defaultRowHeight="14.25"/>
  <cols>
    <col min="1" max="1" width="25.625" style="66" customWidth="1"/>
    <col min="2" max="2" width="8.625" style="90" customWidth="1"/>
    <col min="3" max="3" width="25.75390625" style="66" customWidth="1"/>
    <col min="4" max="4" width="10.50390625" style="90" bestFit="1" customWidth="1"/>
    <col min="5" max="5" width="10.50390625" style="66" bestFit="1" customWidth="1"/>
    <col min="6" max="6" width="9.125" style="66" customWidth="1"/>
    <col min="7" max="7" width="29.75390625" style="66" customWidth="1"/>
    <col min="8" max="16384" width="9.00390625" style="66" customWidth="1"/>
  </cols>
  <sheetData>
    <row r="1" spans="1:4" s="25" customFormat="1" ht="21" customHeight="1">
      <c r="A1" s="23" t="s">
        <v>151</v>
      </c>
      <c r="B1" s="91"/>
      <c r="D1" s="91"/>
    </row>
    <row r="2" spans="1:6" s="89" customFormat="1" ht="24.75" customHeight="1">
      <c r="A2" s="264" t="s">
        <v>152</v>
      </c>
      <c r="B2" s="264"/>
      <c r="C2" s="264"/>
      <c r="D2" s="264"/>
      <c r="E2" s="264"/>
      <c r="F2" s="264"/>
    </row>
    <row r="3" ht="19.5" customHeight="1">
      <c r="F3" s="92" t="s">
        <v>21</v>
      </c>
    </row>
    <row r="4" spans="1:6" ht="19.5" customHeight="1">
      <c r="A4" s="265" t="s">
        <v>153</v>
      </c>
      <c r="B4" s="266"/>
      <c r="C4" s="265" t="s">
        <v>154</v>
      </c>
      <c r="D4" s="266"/>
      <c r="E4" s="266"/>
      <c r="F4" s="266"/>
    </row>
    <row r="5" spans="1:6" ht="28.5">
      <c r="A5" s="140" t="s">
        <v>155</v>
      </c>
      <c r="B5" s="140" t="s">
        <v>156</v>
      </c>
      <c r="C5" s="140" t="s">
        <v>155</v>
      </c>
      <c r="D5" s="93" t="s">
        <v>26</v>
      </c>
      <c r="E5" s="94" t="s">
        <v>157</v>
      </c>
      <c r="F5" s="94" t="s">
        <v>158</v>
      </c>
    </row>
    <row r="6" spans="1:6" ht="19.5" customHeight="1">
      <c r="A6" s="95" t="s">
        <v>159</v>
      </c>
      <c r="B6" s="158">
        <v>12550.63</v>
      </c>
      <c r="C6" s="96" t="s">
        <v>50</v>
      </c>
      <c r="D6" s="160">
        <f>E6+F6</f>
        <v>2982.8899999999994</v>
      </c>
      <c r="E6" s="161">
        <f>12550.63-E13-E25</f>
        <v>2982.8899999999994</v>
      </c>
      <c r="F6" s="163"/>
    </row>
    <row r="7" spans="1:6" ht="19.5" customHeight="1">
      <c r="A7" s="97" t="s">
        <v>160</v>
      </c>
      <c r="B7" s="159">
        <v>1550.63</v>
      </c>
      <c r="C7" s="99" t="s">
        <v>54</v>
      </c>
      <c r="D7" s="160">
        <f aca="true" t="shared" si="0" ref="D7:D35">E7+F7</f>
        <v>0</v>
      </c>
      <c r="E7" s="161"/>
      <c r="F7" s="163"/>
    </row>
    <row r="8" spans="1:6" ht="19.5" customHeight="1">
      <c r="A8" s="97" t="s">
        <v>161</v>
      </c>
      <c r="B8" s="159">
        <v>11000</v>
      </c>
      <c r="C8" s="99" t="s">
        <v>58</v>
      </c>
      <c r="D8" s="160">
        <f t="shared" si="0"/>
        <v>0</v>
      </c>
      <c r="E8" s="161"/>
      <c r="F8" s="163"/>
    </row>
    <row r="9" spans="1:6" ht="19.5" customHeight="1">
      <c r="A9" s="97" t="s">
        <v>162</v>
      </c>
      <c r="B9" s="98"/>
      <c r="C9" s="99" t="s">
        <v>62</v>
      </c>
      <c r="D9" s="160">
        <f t="shared" si="0"/>
        <v>0</v>
      </c>
      <c r="E9" s="161"/>
      <c r="F9" s="163"/>
    </row>
    <row r="10" spans="1:6" ht="19.5" customHeight="1">
      <c r="A10" s="97"/>
      <c r="B10" s="98"/>
      <c r="C10" s="99" t="s">
        <v>66</v>
      </c>
      <c r="D10" s="160">
        <f t="shared" si="0"/>
        <v>0</v>
      </c>
      <c r="E10" s="161"/>
      <c r="F10" s="163"/>
    </row>
    <row r="11" spans="1:6" ht="19.5" customHeight="1">
      <c r="A11" s="97"/>
      <c r="B11" s="98"/>
      <c r="C11" s="99" t="s">
        <v>69</v>
      </c>
      <c r="D11" s="160">
        <f t="shared" si="0"/>
        <v>0</v>
      </c>
      <c r="E11" s="161"/>
      <c r="F11" s="163"/>
    </row>
    <row r="12" spans="1:6" ht="19.5" customHeight="1">
      <c r="A12" s="100"/>
      <c r="B12" s="98"/>
      <c r="C12" s="99" t="s">
        <v>163</v>
      </c>
      <c r="D12" s="160">
        <f t="shared" si="0"/>
        <v>0</v>
      </c>
      <c r="E12" s="161"/>
      <c r="F12" s="163"/>
    </row>
    <row r="13" spans="1:6" ht="19.5" customHeight="1">
      <c r="A13" s="100"/>
      <c r="B13" s="98"/>
      <c r="C13" s="99" t="s">
        <v>75</v>
      </c>
      <c r="D13" s="160">
        <f t="shared" si="0"/>
        <v>230.14</v>
      </c>
      <c r="E13" s="161">
        <f>172.04+58.1</f>
        <v>230.14</v>
      </c>
      <c r="F13" s="163"/>
    </row>
    <row r="14" spans="1:6" ht="19.5" customHeight="1">
      <c r="A14" s="100"/>
      <c r="B14" s="98"/>
      <c r="C14" s="99" t="s">
        <v>78</v>
      </c>
      <c r="D14" s="160">
        <f t="shared" si="0"/>
        <v>0</v>
      </c>
      <c r="E14" s="161"/>
      <c r="F14" s="163"/>
    </row>
    <row r="15" spans="1:6" ht="19.5" customHeight="1">
      <c r="A15" s="97"/>
      <c r="B15" s="98"/>
      <c r="C15" s="101" t="s">
        <v>164</v>
      </c>
      <c r="D15" s="160">
        <f t="shared" si="0"/>
        <v>0</v>
      </c>
      <c r="E15" s="164"/>
      <c r="F15" s="163"/>
    </row>
    <row r="16" spans="1:6" ht="19.5" customHeight="1">
      <c r="A16" s="100"/>
      <c r="B16" s="98"/>
      <c r="C16" s="101" t="s">
        <v>84</v>
      </c>
      <c r="D16" s="160">
        <f t="shared" si="0"/>
        <v>0</v>
      </c>
      <c r="E16" s="164"/>
      <c r="F16" s="163"/>
    </row>
    <row r="17" spans="1:6" ht="19.5" customHeight="1">
      <c r="A17" s="102"/>
      <c r="B17" s="98"/>
      <c r="C17" s="101" t="s">
        <v>87</v>
      </c>
      <c r="D17" s="160">
        <f t="shared" si="0"/>
        <v>0</v>
      </c>
      <c r="E17" s="164"/>
      <c r="F17" s="163"/>
    </row>
    <row r="18" spans="1:6" ht="19.5" customHeight="1">
      <c r="A18" s="102"/>
      <c r="B18" s="98"/>
      <c r="C18" s="101" t="s">
        <v>90</v>
      </c>
      <c r="D18" s="160">
        <f t="shared" si="0"/>
        <v>0</v>
      </c>
      <c r="E18" s="164"/>
      <c r="F18" s="163"/>
    </row>
    <row r="19" spans="1:6" ht="19.5" customHeight="1">
      <c r="A19" s="102"/>
      <c r="B19" s="98"/>
      <c r="C19" s="103" t="s">
        <v>93</v>
      </c>
      <c r="D19" s="160">
        <f t="shared" si="0"/>
        <v>0</v>
      </c>
      <c r="E19" s="165"/>
      <c r="F19" s="163"/>
    </row>
    <row r="20" spans="1:6" ht="19.5" customHeight="1">
      <c r="A20" s="102"/>
      <c r="B20" s="98"/>
      <c r="C20" s="103" t="s">
        <v>165</v>
      </c>
      <c r="D20" s="160">
        <f t="shared" si="0"/>
        <v>0</v>
      </c>
      <c r="E20" s="165"/>
      <c r="F20" s="163"/>
    </row>
    <row r="21" spans="1:6" ht="19.5" customHeight="1">
      <c r="A21" s="102"/>
      <c r="B21" s="98"/>
      <c r="C21" s="103" t="s">
        <v>99</v>
      </c>
      <c r="D21" s="160">
        <f t="shared" si="0"/>
        <v>0</v>
      </c>
      <c r="E21" s="165"/>
      <c r="F21" s="163"/>
    </row>
    <row r="22" spans="1:6" ht="19.5" customHeight="1">
      <c r="A22" s="102"/>
      <c r="B22" s="98"/>
      <c r="C22" s="103" t="s">
        <v>101</v>
      </c>
      <c r="D22" s="160">
        <f t="shared" si="0"/>
        <v>0</v>
      </c>
      <c r="E22" s="165"/>
      <c r="F22" s="163"/>
    </row>
    <row r="23" spans="1:6" ht="19.5" customHeight="1">
      <c r="A23" s="102"/>
      <c r="B23" s="98"/>
      <c r="C23" s="103" t="s">
        <v>102</v>
      </c>
      <c r="D23" s="160">
        <f t="shared" si="0"/>
        <v>0</v>
      </c>
      <c r="E23" s="165"/>
      <c r="F23" s="163"/>
    </row>
    <row r="24" spans="1:6" ht="19.5" customHeight="1">
      <c r="A24" s="102"/>
      <c r="B24" s="98"/>
      <c r="C24" s="103" t="s">
        <v>166</v>
      </c>
      <c r="D24" s="160">
        <f t="shared" si="0"/>
        <v>0</v>
      </c>
      <c r="E24" s="165"/>
      <c r="F24" s="163"/>
    </row>
    <row r="25" spans="1:6" ht="19.5" customHeight="1">
      <c r="A25" s="102"/>
      <c r="B25" s="98"/>
      <c r="C25" s="101" t="s">
        <v>104</v>
      </c>
      <c r="D25" s="160">
        <f t="shared" si="0"/>
        <v>9337.6</v>
      </c>
      <c r="E25" s="164">
        <f>123.08+3000+6214.52</f>
        <v>9337.6</v>
      </c>
      <c r="F25" s="163"/>
    </row>
    <row r="26" spans="1:6" ht="19.5" customHeight="1">
      <c r="A26" s="102"/>
      <c r="B26" s="98"/>
      <c r="C26" s="101" t="s">
        <v>105</v>
      </c>
      <c r="D26" s="160">
        <f t="shared" si="0"/>
        <v>0</v>
      </c>
      <c r="E26" s="164"/>
      <c r="F26" s="163"/>
    </row>
    <row r="27" spans="1:6" ht="19.5" customHeight="1">
      <c r="A27" s="102"/>
      <c r="B27" s="98"/>
      <c r="C27" s="101" t="s">
        <v>106</v>
      </c>
      <c r="D27" s="160">
        <f t="shared" si="0"/>
        <v>0</v>
      </c>
      <c r="E27" s="164"/>
      <c r="F27" s="163"/>
    </row>
    <row r="28" spans="1:6" ht="19.5" customHeight="1">
      <c r="A28" s="102"/>
      <c r="B28" s="98"/>
      <c r="C28" s="101" t="s">
        <v>167</v>
      </c>
      <c r="D28" s="160">
        <f t="shared" si="0"/>
        <v>0</v>
      </c>
      <c r="E28" s="164"/>
      <c r="F28" s="163"/>
    </row>
    <row r="29" spans="1:6" ht="19.5" customHeight="1">
      <c r="A29" s="102"/>
      <c r="B29" s="98"/>
      <c r="C29" s="104" t="s">
        <v>168</v>
      </c>
      <c r="D29" s="160">
        <f t="shared" si="0"/>
        <v>0</v>
      </c>
      <c r="E29" s="166"/>
      <c r="F29" s="163"/>
    </row>
    <row r="30" spans="1:6" ht="19.5" customHeight="1">
      <c r="A30" s="102"/>
      <c r="B30" s="98"/>
      <c r="C30" s="96" t="s">
        <v>169</v>
      </c>
      <c r="D30" s="160">
        <f t="shared" si="0"/>
        <v>0</v>
      </c>
      <c r="E30" s="161"/>
      <c r="F30" s="163"/>
    </row>
    <row r="31" spans="1:6" ht="19.5" customHeight="1">
      <c r="A31" s="102"/>
      <c r="B31" s="98"/>
      <c r="C31" s="32" t="s">
        <v>170</v>
      </c>
      <c r="D31" s="160">
        <f t="shared" si="0"/>
        <v>0</v>
      </c>
      <c r="E31" s="167"/>
      <c r="F31" s="163"/>
    </row>
    <row r="32" spans="1:6" ht="19.5" customHeight="1">
      <c r="A32" s="102"/>
      <c r="B32" s="98"/>
      <c r="C32" s="96" t="s">
        <v>171</v>
      </c>
      <c r="D32" s="160">
        <f t="shared" si="0"/>
        <v>0</v>
      </c>
      <c r="E32" s="161"/>
      <c r="F32" s="163"/>
    </row>
    <row r="33" spans="1:6" ht="19.5" customHeight="1">
      <c r="A33" s="102"/>
      <c r="B33" s="98"/>
      <c r="C33" s="96" t="s">
        <v>172</v>
      </c>
      <c r="D33" s="160">
        <f t="shared" si="0"/>
        <v>0</v>
      </c>
      <c r="E33" s="161"/>
      <c r="F33" s="163"/>
    </row>
    <row r="34" spans="1:6" ht="19.5" customHeight="1">
      <c r="A34" s="102"/>
      <c r="B34" s="98"/>
      <c r="C34" s="105"/>
      <c r="D34" s="161"/>
      <c r="E34" s="161"/>
      <c r="F34" s="163"/>
    </row>
    <row r="35" spans="1:6" ht="19.5" customHeight="1">
      <c r="A35" s="141" t="s">
        <v>114</v>
      </c>
      <c r="B35" s="164">
        <f>B6+B9</f>
        <v>12550.63</v>
      </c>
      <c r="C35" s="141" t="s">
        <v>115</v>
      </c>
      <c r="D35" s="160">
        <f t="shared" si="0"/>
        <v>12550.63</v>
      </c>
      <c r="E35" s="160">
        <f>SUM(E6:E34)</f>
        <v>12550.63</v>
      </c>
      <c r="F35" s="162">
        <f>SUM(F6:F34)</f>
        <v>0</v>
      </c>
    </row>
    <row r="36" spans="1:6" ht="19.5" customHeight="1">
      <c r="A36" s="267" t="s">
        <v>173</v>
      </c>
      <c r="B36" s="267"/>
      <c r="C36" s="267"/>
      <c r="D36" s="267"/>
      <c r="E36" s="267"/>
      <c r="F36" s="267"/>
    </row>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19.5" customHeight="1"/>
    <row r="235" ht="19.5" customHeight="1"/>
    <row r="236" ht="19.5" customHeight="1"/>
    <row r="237" ht="19.5" customHeight="1"/>
  </sheetData>
  <sheetProtection/>
  <mergeCells count="4">
    <mergeCell ref="A2:F2"/>
    <mergeCell ref="A4:B4"/>
    <mergeCell ref="C4:F4"/>
    <mergeCell ref="A36:F36"/>
  </mergeCells>
  <conditionalFormatting sqref="A6:A16">
    <cfRule type="cellIs" priority="1" dxfId="0" operator="equal" stopIfTrue="1">
      <formula>0</formula>
    </cfRule>
  </conditionalFormatting>
  <printOptions horizontalCentered="1"/>
  <pageMargins left="0.35" right="0.35" top="0.7083333333333334" bottom="0.66875" header="0.5076388888888889" footer="0.3104166666666667"/>
  <pageSetup firstPageNumber="24" useFirstPageNumber="1" horizontalDpi="600" verticalDpi="600" orientation="portrait" paperSize="9" r:id="rId1"/>
  <headerFooter alignWithMargins="0">
    <oddFooter>&amp;C&amp;"宋体"&amp;12－ &amp;P －</oddFooter>
  </headerFooter>
</worksheet>
</file>

<file path=xl/worksheets/sheet9.xml><?xml version="1.0" encoding="utf-8"?>
<worksheet xmlns="http://schemas.openxmlformats.org/spreadsheetml/2006/main" xmlns:r="http://schemas.openxmlformats.org/officeDocument/2006/relationships">
  <dimension ref="A1:E15"/>
  <sheetViews>
    <sheetView showZeros="0" zoomScalePageLayoutView="0" workbookViewId="0" topLeftCell="A1">
      <selection activeCell="E11" sqref="E11"/>
    </sheetView>
  </sheetViews>
  <sheetFormatPr defaultColWidth="6.875" defaultRowHeight="23.25" customHeight="1"/>
  <cols>
    <col min="1" max="1" width="15.625" style="65" customWidth="1"/>
    <col min="2" max="2" width="21.00390625" style="65" customWidth="1"/>
    <col min="3" max="3" width="18.50390625" style="65" customWidth="1"/>
    <col min="4" max="4" width="28.875" style="65" customWidth="1"/>
    <col min="5" max="5" width="30.125" style="65" customWidth="1"/>
    <col min="6" max="16384" width="6.875" style="65" customWidth="1"/>
  </cols>
  <sheetData>
    <row r="1" s="25" customFormat="1" ht="23.25" customHeight="1">
      <c r="A1" s="23" t="s">
        <v>174</v>
      </c>
    </row>
    <row r="2" spans="1:5" ht="30" customHeight="1">
      <c r="A2" s="268" t="s">
        <v>175</v>
      </c>
      <c r="B2" s="268"/>
      <c r="C2" s="268"/>
      <c r="D2" s="268"/>
      <c r="E2" s="268"/>
    </row>
    <row r="3" spans="1:5" ht="23.25" customHeight="1">
      <c r="A3" s="66"/>
      <c r="E3" s="70" t="s">
        <v>21</v>
      </c>
    </row>
    <row r="4" spans="1:5" s="83" customFormat="1" ht="28.5">
      <c r="A4" s="27" t="s">
        <v>118</v>
      </c>
      <c r="B4" s="27" t="s">
        <v>119</v>
      </c>
      <c r="C4" s="84" t="s">
        <v>26</v>
      </c>
      <c r="D4" s="27" t="s">
        <v>32</v>
      </c>
      <c r="E4" s="84" t="s">
        <v>176</v>
      </c>
    </row>
    <row r="5" spans="1:5" s="83" customFormat="1" ht="23.25" customHeight="1">
      <c r="A5" s="75"/>
      <c r="B5" s="85" t="s">
        <v>26</v>
      </c>
      <c r="C5" s="180">
        <f>SUM(C6:C13)</f>
        <v>12550.629999999997</v>
      </c>
      <c r="D5" s="180">
        <f>SUM(D6:D13)</f>
        <v>1882.79</v>
      </c>
      <c r="E5" s="180">
        <f>SUM(E6:E13)</f>
        <v>10667.84</v>
      </c>
    </row>
    <row r="6" spans="1:5" ht="23.25" customHeight="1">
      <c r="A6" s="75" t="s">
        <v>307</v>
      </c>
      <c r="B6" s="76" t="s">
        <v>311</v>
      </c>
      <c r="C6" s="180">
        <f aca="true" t="shared" si="0" ref="C6:C13">D6+E6</f>
        <v>1030.39</v>
      </c>
      <c r="D6" s="180">
        <v>884.69</v>
      </c>
      <c r="E6" s="180">
        <v>145.7</v>
      </c>
    </row>
    <row r="7" spans="1:5" ht="23.25" customHeight="1">
      <c r="A7" s="75" t="s">
        <v>308</v>
      </c>
      <c r="B7" s="77" t="s">
        <v>313</v>
      </c>
      <c r="C7" s="180">
        <f t="shared" si="0"/>
        <v>10938.269999999999</v>
      </c>
      <c r="D7" s="180">
        <f>83.97+332.16</f>
        <v>416.13</v>
      </c>
      <c r="E7" s="180">
        <f>10854.3-332.16</f>
        <v>10522.14</v>
      </c>
    </row>
    <row r="8" spans="1:5" ht="23.25" customHeight="1">
      <c r="A8" s="75" t="s">
        <v>309</v>
      </c>
      <c r="B8" s="77" t="s">
        <v>314</v>
      </c>
      <c r="C8" s="180">
        <f t="shared" si="0"/>
        <v>216.3</v>
      </c>
      <c r="D8" s="180">
        <v>216.3</v>
      </c>
      <c r="E8" s="180"/>
    </row>
    <row r="9" spans="1:5" ht="23.25" customHeight="1">
      <c r="A9" s="75" t="s">
        <v>310</v>
      </c>
      <c r="B9" s="77" t="s">
        <v>315</v>
      </c>
      <c r="C9" s="180">
        <f t="shared" si="0"/>
        <v>81</v>
      </c>
      <c r="D9" s="180">
        <v>81</v>
      </c>
      <c r="E9" s="180"/>
    </row>
    <row r="10" spans="1:5" ht="23.25" customHeight="1">
      <c r="A10" s="78">
        <v>2019999</v>
      </c>
      <c r="B10" s="88" t="s">
        <v>316</v>
      </c>
      <c r="C10" s="180">
        <f t="shared" si="0"/>
        <v>61.8</v>
      </c>
      <c r="D10" s="180">
        <v>61.8</v>
      </c>
      <c r="E10" s="180"/>
    </row>
    <row r="11" spans="1:5" ht="23.25" customHeight="1">
      <c r="A11" s="78">
        <v>2080502</v>
      </c>
      <c r="B11" s="88" t="s">
        <v>317</v>
      </c>
      <c r="C11" s="180">
        <f t="shared" si="0"/>
        <v>57.34</v>
      </c>
      <c r="D11" s="180">
        <v>57.34</v>
      </c>
      <c r="E11" s="180"/>
    </row>
    <row r="12" spans="1:5" ht="23.25" customHeight="1">
      <c r="A12" s="78">
        <v>2080505</v>
      </c>
      <c r="B12" s="88" t="s">
        <v>319</v>
      </c>
      <c r="C12" s="180">
        <f t="shared" si="0"/>
        <v>42.45</v>
      </c>
      <c r="D12" s="180">
        <v>42.45</v>
      </c>
      <c r="E12" s="180"/>
    </row>
    <row r="13" spans="1:5" ht="23.25" customHeight="1">
      <c r="A13" s="78">
        <v>2210201</v>
      </c>
      <c r="B13" s="88" t="s">
        <v>320</v>
      </c>
      <c r="C13" s="180">
        <f t="shared" si="0"/>
        <v>123.08</v>
      </c>
      <c r="D13" s="180">
        <v>123.08</v>
      </c>
      <c r="E13" s="180"/>
    </row>
    <row r="14" spans="1:5" ht="29.25" customHeight="1">
      <c r="A14" s="269" t="s">
        <v>177</v>
      </c>
      <c r="B14" s="269"/>
      <c r="C14" s="269"/>
      <c r="D14" s="269"/>
      <c r="E14" s="269"/>
    </row>
    <row r="15" spans="1:5" ht="19.5" customHeight="1">
      <c r="A15" s="270"/>
      <c r="B15" s="271"/>
      <c r="C15" s="271"/>
      <c r="D15" s="271"/>
      <c r="E15" s="271"/>
    </row>
  </sheetData>
  <sheetProtection/>
  <mergeCells count="3">
    <mergeCell ref="A2:E2"/>
    <mergeCell ref="A14:E14"/>
    <mergeCell ref="A15:E15"/>
  </mergeCells>
  <printOptions horizontalCentered="1"/>
  <pageMargins left="0.35" right="0.35" top="0.9798611111111111" bottom="0.9798611111111111" header="0.5076388888888889" footer="0.5076388888888889"/>
  <pageSetup firstPageNumber="25" useFirstPageNumber="1" horizontalDpi="600" verticalDpi="600" orientation="landscape" paperSize="9"/>
  <headerFooter alignWithMargins="0">
    <oddFooter>&amp;C&amp;"宋体"&amp;12－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王建辉</dc:creator>
  <cp:keywords/>
  <dc:description/>
  <cp:lastModifiedBy>PC</cp:lastModifiedBy>
  <cp:lastPrinted>2020-03-02T02:13:41Z</cp:lastPrinted>
  <dcterms:created xsi:type="dcterms:W3CDTF">2015-04-15T03:34:12Z</dcterms:created>
  <dcterms:modified xsi:type="dcterms:W3CDTF">2020-03-02T02:13:51Z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2052-9.1.0.4337</vt:lpwstr>
  </property>
</Properties>
</file>